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25055E89-ACCA-4D38-B8CD-862930122683}" xr6:coauthVersionLast="36" xr6:coauthVersionMax="45" xr10:uidLastSave="{00000000-0000-0000-0000-000000000000}"/>
  <bookViews>
    <workbookView xWindow="-120" yWindow="-120" windowWidth="29040" windowHeight="15840" tabRatio="910" activeTab="1" xr2:uid="{00000000-000D-0000-FFFF-FFFF00000000}"/>
  </bookViews>
  <sheets>
    <sheet name="содержание" sheetId="140" r:id="rId1"/>
    <sheet name="сводная " sheetId="68" r:id="rId2"/>
    <sheet name="здрав " sheetId="164" r:id="rId3"/>
    <sheet name="культура" sheetId="208" r:id="rId4"/>
    <sheet name="образование " sheetId="81" r:id="rId5"/>
    <sheet name="соцзащита" sheetId="176" r:id="rId6"/>
    <sheet name="спорт " sheetId="224" r:id="rId7"/>
    <sheet name="сел.х-во " sheetId="225" r:id="rId8"/>
    <sheet name="экология" sheetId="226" r:id="rId9"/>
    <sheet name="Безопасность " sheetId="187" r:id="rId10"/>
    <sheet name="Жилище " sheetId="227" r:id="rId11"/>
    <sheet name="РИИиЭ" sheetId="166" r:id="rId12"/>
    <sheet name="Предпринимательство" sheetId="223" r:id="rId13"/>
    <sheet name="Упр.имущ.и фин. " sheetId="83" r:id="rId14"/>
    <sheet name="ДТК " sheetId="159" state="hidden" r:id="rId15"/>
    <sheet name="Разв.инст.гражд.общ." sheetId="228" r:id="rId16"/>
    <sheet name="ДТК  " sheetId="162" r:id="rId17"/>
    <sheet name="ДТК объекты " sheetId="207" r:id="rId18"/>
    <sheet name="Цифр.мун.обр." sheetId="167" r:id="rId19"/>
    <sheet name="Архитектура" sheetId="229" r:id="rId20"/>
    <sheet name="ФСКГС " sheetId="230" r:id="rId21"/>
    <sheet name="строительство" sheetId="91" r:id="rId22"/>
    <sheet name="объекты" sheetId="92" r:id="rId23"/>
    <sheet name="Переселение" sheetId="161" r:id="rId24"/>
  </sheets>
  <definedNames>
    <definedName name="_xlnm._FilterDatabase" localSheetId="9" hidden="1">'Безопасность '!$J$1:$J$163</definedName>
    <definedName name="_xlnm._FilterDatabase" localSheetId="23" hidden="1">Переселение!$A$6:$J$31</definedName>
    <definedName name="_xlnm._FilterDatabase" localSheetId="1" hidden="1">'сводная '!$A$10:$B$248</definedName>
    <definedName name="_xlnm._FilterDatabase" localSheetId="0" hidden="1">содержание!$A$3:$B$84</definedName>
    <definedName name="_xlnm.Print_Titles" localSheetId="19">Архитектура!$7:$7</definedName>
    <definedName name="_xlnm.Print_Titles" localSheetId="9">'Безопасность '!$6:$6</definedName>
    <definedName name="_xlnm.Print_Titles" localSheetId="14">'ДТК '!$6:$6</definedName>
    <definedName name="_xlnm.Print_Titles" localSheetId="16">'ДТК  '!$7:$7</definedName>
    <definedName name="_xlnm.Print_Titles" localSheetId="17">'ДТК объекты '!$12:$12</definedName>
    <definedName name="_xlnm.Print_Titles" localSheetId="10">'Жилище '!$6:$6</definedName>
    <definedName name="_xlnm.Print_Titles" localSheetId="2">'здрав '!$7:$7</definedName>
    <definedName name="_xlnm.Print_Titles" localSheetId="3">культура!$8:$8</definedName>
    <definedName name="_xlnm.Print_Titles" localSheetId="4">'образование '!$8:$8</definedName>
    <definedName name="_xlnm.Print_Titles" localSheetId="22">объекты!$12:$12</definedName>
    <definedName name="_xlnm.Print_Titles" localSheetId="23">Переселение!$7:$7</definedName>
    <definedName name="_xlnm.Print_Titles" localSheetId="12">Предпринимательство!$6:$6</definedName>
    <definedName name="_xlnm.Print_Titles" localSheetId="15">Разв.инст.гражд.общ.!$7:$7</definedName>
    <definedName name="_xlnm.Print_Titles" localSheetId="11">РИИиЭ!$7:$7</definedName>
    <definedName name="_xlnm.Print_Titles" localSheetId="1">'сводная '!$11:$13</definedName>
    <definedName name="_xlnm.Print_Titles" localSheetId="7">'сел.х-во '!$7:$7</definedName>
    <definedName name="_xlnm.Print_Titles" localSheetId="0">содержание!$4:$4</definedName>
    <definedName name="_xlnm.Print_Titles" localSheetId="5">соцзащита!$7:$7</definedName>
    <definedName name="_xlnm.Print_Titles" localSheetId="6">'спорт '!$8:$8</definedName>
    <definedName name="_xlnm.Print_Titles" localSheetId="21">строительство!$8:$8</definedName>
    <definedName name="_xlnm.Print_Titles" localSheetId="13">'Упр.имущ.и фин. '!$6:$6</definedName>
    <definedName name="_xlnm.Print_Titles" localSheetId="20">'ФСКГС '!$8:$8</definedName>
    <definedName name="_xlnm.Print_Titles" localSheetId="18">Цифр.мун.обр.!$6:$6</definedName>
    <definedName name="_xlnm.Print_Titles" localSheetId="8">экология!$6:$6</definedName>
    <definedName name="_xlnm.Print_Area" localSheetId="14">'ДТК '!$A$1:$J$100</definedName>
    <definedName name="_xlnm.Print_Area" localSheetId="16">'ДТК  '!$A$1:$J$137</definedName>
    <definedName name="_xlnm.Print_Area" localSheetId="12">Предпринимательство!$A$1:$J$61</definedName>
    <definedName name="_xlnm.Print_Area" localSheetId="1">'сводная '!$A$1:$P$286</definedName>
    <definedName name="_xlnm.Print_Area" localSheetId="7">'сел.х-во '!$A$1:$J$29</definedName>
    <definedName name="_xlnm.Print_Area" localSheetId="0">содержание!$A$1:$C$100</definedName>
    <definedName name="_xlnm.Print_Area" localSheetId="5">соцзащита!$A$1:$J$168</definedName>
    <definedName name="_xlnm.Print_Area" localSheetId="21">строительство!$A$1:$J$60</definedName>
    <definedName name="_xlnm.Print_Area" localSheetId="20">'ФСКГС '!$A$1:$J$214</definedName>
    <definedName name="_xlnm.Print_Area" localSheetId="8">экология!$A$1:$J$57</definedName>
  </definedNames>
  <calcPr calcId="191029"/>
</workbook>
</file>

<file path=xl/calcChain.xml><?xml version="1.0" encoding="utf-8"?>
<calcChain xmlns="http://schemas.openxmlformats.org/spreadsheetml/2006/main">
  <c r="I54" i="224" l="1"/>
  <c r="F54" i="224"/>
  <c r="F255" i="68" l="1"/>
  <c r="H28" i="161"/>
  <c r="E28" i="161"/>
  <c r="D28" i="161"/>
  <c r="E21" i="91"/>
  <c r="D21" i="91"/>
  <c r="H212" i="230"/>
  <c r="E212" i="230"/>
  <c r="D212" i="230"/>
  <c r="D213" i="230"/>
  <c r="E141" i="230"/>
  <c r="H202" i="230"/>
  <c r="E202" i="230"/>
  <c r="D202" i="230"/>
  <c r="I24" i="230"/>
  <c r="F24" i="230"/>
  <c r="H61" i="229"/>
  <c r="E61" i="229"/>
  <c r="D61" i="229"/>
  <c r="F66" i="229" l="1"/>
  <c r="H46" i="162"/>
  <c r="D46" i="162"/>
  <c r="H39" i="227" l="1"/>
  <c r="I39" i="227" s="1"/>
  <c r="D36" i="187" l="1"/>
  <c r="D58" i="187"/>
  <c r="I24" i="176"/>
  <c r="F24" i="176"/>
  <c r="I22" i="176"/>
  <c r="F22" i="176"/>
  <c r="G158" i="68" l="1"/>
  <c r="F122" i="208"/>
  <c r="F121" i="208"/>
  <c r="E232" i="68" l="1"/>
  <c r="E44" i="187"/>
  <c r="E43" i="187"/>
  <c r="D43" i="187"/>
  <c r="D44" i="187"/>
  <c r="E27" i="187"/>
  <c r="E28" i="187"/>
  <c r="D27" i="187"/>
  <c r="D28" i="187"/>
  <c r="E39" i="68"/>
  <c r="G262" i="68"/>
  <c r="P262" i="68"/>
  <c r="P286" i="68" s="1"/>
  <c r="F209" i="68"/>
  <c r="C145" i="68"/>
  <c r="E145" i="68"/>
  <c r="E99" i="68"/>
  <c r="F83" i="68"/>
  <c r="H210" i="230"/>
  <c r="I210" i="230" s="1"/>
  <c r="F210" i="230"/>
  <c r="E209" i="230"/>
  <c r="D209" i="230"/>
  <c r="D211" i="230" s="1"/>
  <c r="F269" i="68" s="1"/>
  <c r="I204" i="230"/>
  <c r="F204" i="230"/>
  <c r="H201" i="230"/>
  <c r="E201" i="230"/>
  <c r="D201" i="230"/>
  <c r="H200" i="230"/>
  <c r="E200" i="230"/>
  <c r="D200" i="230"/>
  <c r="I196" i="230"/>
  <c r="F196" i="230"/>
  <c r="H195" i="230"/>
  <c r="E195" i="230"/>
  <c r="D195" i="230"/>
  <c r="I194" i="230"/>
  <c r="F194" i="230"/>
  <c r="H193" i="230"/>
  <c r="E193" i="230"/>
  <c r="D193" i="230"/>
  <c r="H192" i="230"/>
  <c r="F192" i="230"/>
  <c r="E191" i="230"/>
  <c r="D191" i="230"/>
  <c r="H189" i="230"/>
  <c r="E189" i="230"/>
  <c r="D189" i="230"/>
  <c r="H187" i="230"/>
  <c r="F187" i="230"/>
  <c r="E187" i="230"/>
  <c r="D187" i="230"/>
  <c r="I186" i="230"/>
  <c r="F186" i="230"/>
  <c r="H185" i="230"/>
  <c r="E185" i="230"/>
  <c r="D185" i="230"/>
  <c r="I184" i="230"/>
  <c r="F184" i="230"/>
  <c r="H183" i="230"/>
  <c r="E183" i="230"/>
  <c r="D183" i="230"/>
  <c r="I182" i="230"/>
  <c r="F182" i="230"/>
  <c r="H181" i="230"/>
  <c r="E181" i="230"/>
  <c r="D181" i="230"/>
  <c r="I180" i="230"/>
  <c r="F180" i="230"/>
  <c r="H179" i="230"/>
  <c r="E179" i="230"/>
  <c r="D179" i="230"/>
  <c r="I178" i="230"/>
  <c r="F178" i="230"/>
  <c r="H177" i="230"/>
  <c r="E177" i="230"/>
  <c r="D177" i="230"/>
  <c r="I176" i="230"/>
  <c r="F176" i="230"/>
  <c r="H175" i="230"/>
  <c r="E175" i="230"/>
  <c r="D175" i="230"/>
  <c r="I174" i="230"/>
  <c r="F174" i="230"/>
  <c r="H173" i="230"/>
  <c r="E173" i="230"/>
  <c r="D173" i="230"/>
  <c r="I172" i="230"/>
  <c r="F172" i="230"/>
  <c r="H171" i="230"/>
  <c r="E171" i="230"/>
  <c r="D171" i="230"/>
  <c r="H167" i="230"/>
  <c r="E167" i="230"/>
  <c r="D167" i="230"/>
  <c r="I165" i="230"/>
  <c r="H164" i="230"/>
  <c r="E164" i="230"/>
  <c r="D164" i="230"/>
  <c r="I163" i="230"/>
  <c r="F163" i="230"/>
  <c r="I162" i="230"/>
  <c r="F162" i="230"/>
  <c r="I159" i="230"/>
  <c r="F159" i="230"/>
  <c r="I158" i="230"/>
  <c r="F158" i="230"/>
  <c r="I156" i="230"/>
  <c r="F156" i="230"/>
  <c r="I155" i="230"/>
  <c r="F155" i="230"/>
  <c r="I154" i="230"/>
  <c r="F154" i="230"/>
  <c r="I153" i="230"/>
  <c r="F153" i="230"/>
  <c r="H151" i="230"/>
  <c r="E151" i="230"/>
  <c r="D151" i="230"/>
  <c r="I150" i="230"/>
  <c r="F150" i="230"/>
  <c r="I149" i="230"/>
  <c r="F149" i="230"/>
  <c r="H147" i="230"/>
  <c r="E147" i="230"/>
  <c r="D147" i="230"/>
  <c r="H144" i="230"/>
  <c r="E144" i="230"/>
  <c r="D144" i="230"/>
  <c r="H143" i="230"/>
  <c r="E143" i="230"/>
  <c r="D143" i="230"/>
  <c r="H142" i="230"/>
  <c r="H207" i="230" s="1"/>
  <c r="E142" i="230"/>
  <c r="E207" i="230" s="1"/>
  <c r="D142" i="230"/>
  <c r="H137" i="230"/>
  <c r="E137" i="230"/>
  <c r="D137" i="230"/>
  <c r="H136" i="230"/>
  <c r="E136" i="230"/>
  <c r="D136" i="230"/>
  <c r="H135" i="230"/>
  <c r="E135" i="230"/>
  <c r="D135" i="230"/>
  <c r="H131" i="230"/>
  <c r="E131" i="230"/>
  <c r="D131" i="230"/>
  <c r="H128" i="230"/>
  <c r="E128" i="230"/>
  <c r="D128" i="230"/>
  <c r="H127" i="230"/>
  <c r="E127" i="230"/>
  <c r="D127" i="230"/>
  <c r="H126" i="230"/>
  <c r="E126" i="230"/>
  <c r="D126" i="230"/>
  <c r="I120" i="230"/>
  <c r="F120" i="230"/>
  <c r="I119" i="230"/>
  <c r="F119" i="230"/>
  <c r="I118" i="230"/>
  <c r="F118" i="230"/>
  <c r="H117" i="230"/>
  <c r="E117" i="230"/>
  <c r="D117" i="230"/>
  <c r="H115" i="230"/>
  <c r="E115" i="230"/>
  <c r="I114" i="230"/>
  <c r="F114" i="230"/>
  <c r="H113" i="230"/>
  <c r="E113" i="230"/>
  <c r="D113" i="230"/>
  <c r="I112" i="230"/>
  <c r="F112" i="230"/>
  <c r="H110" i="230"/>
  <c r="E110" i="230"/>
  <c r="D110" i="230"/>
  <c r="H107" i="230"/>
  <c r="E107" i="230"/>
  <c r="D107" i="230"/>
  <c r="I106" i="230"/>
  <c r="F106" i="230"/>
  <c r="I105" i="230"/>
  <c r="F105" i="230"/>
  <c r="H104" i="230"/>
  <c r="E104" i="230"/>
  <c r="D104" i="230"/>
  <c r="H103" i="230"/>
  <c r="E103" i="230"/>
  <c r="D103" i="230"/>
  <c r="H102" i="230"/>
  <c r="E102" i="230"/>
  <c r="D102" i="230"/>
  <c r="I100" i="230"/>
  <c r="F100" i="230"/>
  <c r="I99" i="230"/>
  <c r="F99" i="230"/>
  <c r="H98" i="230"/>
  <c r="E98" i="230"/>
  <c r="D98" i="230"/>
  <c r="H95" i="230"/>
  <c r="E95" i="230"/>
  <c r="D95" i="230"/>
  <c r="H91" i="230"/>
  <c r="E91" i="230"/>
  <c r="D91" i="230"/>
  <c r="H86" i="230"/>
  <c r="E86" i="230"/>
  <c r="D86" i="230"/>
  <c r="H85" i="230"/>
  <c r="E85" i="230"/>
  <c r="D85" i="230"/>
  <c r="H84" i="230"/>
  <c r="E84" i="230"/>
  <c r="D84" i="230"/>
  <c r="H79" i="230"/>
  <c r="E79" i="230"/>
  <c r="D79" i="230"/>
  <c r="H78" i="230"/>
  <c r="H74" i="230" s="1"/>
  <c r="E78" i="230"/>
  <c r="E74" i="230" s="1"/>
  <c r="D78" i="230"/>
  <c r="D74" i="230" s="1"/>
  <c r="H77" i="230"/>
  <c r="H73" i="230" s="1"/>
  <c r="E77" i="230"/>
  <c r="E73" i="230" s="1"/>
  <c r="D77" i="230"/>
  <c r="D73" i="230" s="1"/>
  <c r="H76" i="230"/>
  <c r="H72" i="230" s="1"/>
  <c r="E76" i="230"/>
  <c r="E72" i="230" s="1"/>
  <c r="D76" i="230"/>
  <c r="D72" i="230" s="1"/>
  <c r="H66" i="230"/>
  <c r="E66" i="230"/>
  <c r="D66" i="230"/>
  <c r="I63" i="230"/>
  <c r="F63" i="230"/>
  <c r="H60" i="230"/>
  <c r="H16" i="230" s="1"/>
  <c r="E60" i="230"/>
  <c r="E16" i="230" s="1"/>
  <c r="D60" i="230"/>
  <c r="D16" i="230" s="1"/>
  <c r="I59" i="230"/>
  <c r="F59" i="230"/>
  <c r="H57" i="230"/>
  <c r="E57" i="230"/>
  <c r="D57" i="230"/>
  <c r="H54" i="230"/>
  <c r="E54" i="230"/>
  <c r="D54" i="230"/>
  <c r="H50" i="230"/>
  <c r="E50" i="230"/>
  <c r="D50" i="230"/>
  <c r="I49" i="230"/>
  <c r="F49" i="230"/>
  <c r="H47" i="230"/>
  <c r="E47" i="230"/>
  <c r="D47" i="230"/>
  <c r="I46" i="230"/>
  <c r="F46" i="230"/>
  <c r="H44" i="230"/>
  <c r="E44" i="230"/>
  <c r="D44" i="230"/>
  <c r="H41" i="230"/>
  <c r="E41" i="230"/>
  <c r="H40" i="230"/>
  <c r="E40" i="230"/>
  <c r="D40" i="230"/>
  <c r="H38" i="230"/>
  <c r="E38" i="230"/>
  <c r="D38" i="230"/>
  <c r="I37" i="230"/>
  <c r="F37" i="230"/>
  <c r="H36" i="230"/>
  <c r="E36" i="230"/>
  <c r="D36" i="230"/>
  <c r="I35" i="230"/>
  <c r="F35" i="230"/>
  <c r="H34" i="230"/>
  <c r="E34" i="230"/>
  <c r="D34" i="230"/>
  <c r="I32" i="230"/>
  <c r="F32" i="230"/>
  <c r="I31" i="230"/>
  <c r="F31" i="230"/>
  <c r="H28" i="230"/>
  <c r="E28" i="230"/>
  <c r="D28" i="230"/>
  <c r="H27" i="230"/>
  <c r="E27" i="230"/>
  <c r="D27" i="230"/>
  <c r="H26" i="230"/>
  <c r="E26" i="230"/>
  <c r="E22" i="230" s="1"/>
  <c r="D26" i="230"/>
  <c r="D21" i="230"/>
  <c r="H18" i="230"/>
  <c r="E18" i="230"/>
  <c r="D18" i="230"/>
  <c r="H17" i="230"/>
  <c r="E17" i="230"/>
  <c r="D17" i="230"/>
  <c r="D15" i="230"/>
  <c r="H13" i="230"/>
  <c r="H123" i="230" s="1"/>
  <c r="F264" i="68" s="1"/>
  <c r="E13" i="230"/>
  <c r="D13" i="230"/>
  <c r="D11" i="230"/>
  <c r="H67" i="229"/>
  <c r="I67" i="229" s="1"/>
  <c r="F67" i="229"/>
  <c r="H66" i="229"/>
  <c r="I66" i="229" s="1"/>
  <c r="H65" i="229"/>
  <c r="I65" i="229" s="1"/>
  <c r="F65" i="229"/>
  <c r="E64" i="229"/>
  <c r="E68" i="229" s="1"/>
  <c r="D64" i="229"/>
  <c r="D68" i="229" s="1"/>
  <c r="F257" i="68" s="1"/>
  <c r="D62" i="229"/>
  <c r="F254" i="68" s="1"/>
  <c r="H60" i="229"/>
  <c r="I60" i="229" s="1"/>
  <c r="I59" i="229" s="1"/>
  <c r="F60" i="229"/>
  <c r="F59" i="229" s="1"/>
  <c r="E59" i="229"/>
  <c r="H59" i="229" s="1"/>
  <c r="H62" i="229" s="1"/>
  <c r="D59" i="229"/>
  <c r="E57" i="229"/>
  <c r="D57" i="229"/>
  <c r="I56" i="229"/>
  <c r="F56" i="229"/>
  <c r="H54" i="229"/>
  <c r="E54" i="229"/>
  <c r="D54" i="229"/>
  <c r="H53" i="229"/>
  <c r="E53" i="229"/>
  <c r="D53" i="229"/>
  <c r="D51" i="229" s="1"/>
  <c r="H52" i="229"/>
  <c r="E52" i="229"/>
  <c r="D52" i="229"/>
  <c r="D49" i="229"/>
  <c r="D46" i="229" s="1"/>
  <c r="H75" i="228"/>
  <c r="H74" i="228" s="1"/>
  <c r="E75" i="228"/>
  <c r="D75" i="228"/>
  <c r="D74" i="228" s="1"/>
  <c r="E74" i="228"/>
  <c r="I73" i="228"/>
  <c r="H73" i="228"/>
  <c r="F73" i="228"/>
  <c r="I72" i="228"/>
  <c r="F72" i="228"/>
  <c r="H71" i="228"/>
  <c r="H78" i="228" s="1"/>
  <c r="F222" i="68" s="1"/>
  <c r="E71" i="228"/>
  <c r="E78" i="228" s="1"/>
  <c r="D71" i="228"/>
  <c r="D78" i="228" s="1"/>
  <c r="I67" i="228"/>
  <c r="F67" i="228"/>
  <c r="H66" i="228"/>
  <c r="E66" i="228"/>
  <c r="E69" i="228" s="1"/>
  <c r="D66" i="228"/>
  <c r="D69" i="228" s="1"/>
  <c r="I61" i="228"/>
  <c r="H61" i="228"/>
  <c r="F61" i="228"/>
  <c r="E61" i="228"/>
  <c r="D61" i="228"/>
  <c r="I57" i="228"/>
  <c r="H57" i="228"/>
  <c r="F57" i="228"/>
  <c r="E57" i="228"/>
  <c r="D57" i="228"/>
  <c r="H56" i="228"/>
  <c r="H55" i="228"/>
  <c r="I55" i="228" s="1"/>
  <c r="F55" i="228"/>
  <c r="E54" i="228"/>
  <c r="D54" i="228"/>
  <c r="H51" i="228"/>
  <c r="E51" i="228"/>
  <c r="D51" i="228"/>
  <c r="D48" i="228" s="1"/>
  <c r="E48" i="228"/>
  <c r="H48" i="228" s="1"/>
  <c r="D46" i="228"/>
  <c r="I45" i="228"/>
  <c r="F45" i="228"/>
  <c r="I44" i="228"/>
  <c r="F44" i="228"/>
  <c r="H43" i="228"/>
  <c r="E43" i="228"/>
  <c r="D43" i="228"/>
  <c r="I42" i="228"/>
  <c r="F42" i="228"/>
  <c r="I40" i="228"/>
  <c r="F40" i="228"/>
  <c r="I39" i="228"/>
  <c r="F39" i="228"/>
  <c r="H38" i="228"/>
  <c r="E38" i="228"/>
  <c r="D38" i="228"/>
  <c r="I36" i="228"/>
  <c r="F36" i="228"/>
  <c r="I35" i="228"/>
  <c r="F35" i="228"/>
  <c r="I34" i="228"/>
  <c r="F34" i="228"/>
  <c r="I33" i="228"/>
  <c r="F33" i="228"/>
  <c r="E32" i="228"/>
  <c r="F32" i="228" s="1"/>
  <c r="D32" i="228"/>
  <c r="H30" i="228"/>
  <c r="F213" i="68" s="1"/>
  <c r="D29" i="228"/>
  <c r="D81" i="228" s="1"/>
  <c r="I27" i="228"/>
  <c r="F27" i="228"/>
  <c r="H25" i="228"/>
  <c r="E25" i="228"/>
  <c r="F25" i="228" s="1"/>
  <c r="D25" i="228"/>
  <c r="H24" i="228"/>
  <c r="E24" i="228"/>
  <c r="E30" i="228" s="1"/>
  <c r="D24" i="228"/>
  <c r="I24" i="228" s="1"/>
  <c r="I29" i="228" s="1"/>
  <c r="I23" i="228"/>
  <c r="H23" i="228"/>
  <c r="F23" i="228"/>
  <c r="E23" i="228"/>
  <c r="E22" i="228" s="1"/>
  <c r="D23" i="228"/>
  <c r="I19" i="228"/>
  <c r="F19" i="228"/>
  <c r="I18" i="228"/>
  <c r="F18" i="228"/>
  <c r="H17" i="228"/>
  <c r="E17" i="228"/>
  <c r="D17" i="228"/>
  <c r="I17" i="228" s="1"/>
  <c r="I16" i="228"/>
  <c r="F16" i="228"/>
  <c r="I15" i="228"/>
  <c r="F15" i="228"/>
  <c r="H14" i="228"/>
  <c r="I14" i="228" s="1"/>
  <c r="F14" i="228"/>
  <c r="I13" i="228"/>
  <c r="F13" i="228"/>
  <c r="I12" i="228"/>
  <c r="F12" i="228"/>
  <c r="I11" i="228"/>
  <c r="F11" i="228"/>
  <c r="I10" i="228"/>
  <c r="F10" i="228"/>
  <c r="E9" i="228"/>
  <c r="E20" i="228" s="1"/>
  <c r="F20" i="228" s="1"/>
  <c r="D9" i="228"/>
  <c r="D20" i="228" s="1"/>
  <c r="D82" i="227"/>
  <c r="F155" i="68" s="1"/>
  <c r="D81" i="227"/>
  <c r="H80" i="227"/>
  <c r="E80" i="227"/>
  <c r="H78" i="227"/>
  <c r="E78" i="227"/>
  <c r="I77" i="227"/>
  <c r="F77" i="227"/>
  <c r="I76" i="227"/>
  <c r="F76" i="227"/>
  <c r="H75" i="227"/>
  <c r="E75" i="227"/>
  <c r="D75" i="227"/>
  <c r="D74" i="227"/>
  <c r="D73" i="227"/>
  <c r="H72" i="227"/>
  <c r="E72" i="227"/>
  <c r="F70" i="227"/>
  <c r="E70" i="227"/>
  <c r="D70" i="227"/>
  <c r="F69" i="227"/>
  <c r="E69" i="227"/>
  <c r="D69" i="227"/>
  <c r="D64" i="227" s="1"/>
  <c r="F65" i="227"/>
  <c r="E65" i="227"/>
  <c r="H60" i="227"/>
  <c r="H68" i="227" s="1"/>
  <c r="E60" i="227"/>
  <c r="E68" i="227" s="1"/>
  <c r="D60" i="227"/>
  <c r="D68" i="227" s="1"/>
  <c r="H59" i="227"/>
  <c r="E59" i="227"/>
  <c r="D59" i="227"/>
  <c r="H58" i="227"/>
  <c r="E58" i="227"/>
  <c r="D58" i="227"/>
  <c r="H45" i="227"/>
  <c r="E45" i="227"/>
  <c r="D45" i="227"/>
  <c r="H44" i="227"/>
  <c r="E44" i="227"/>
  <c r="D44" i="227"/>
  <c r="H43" i="227"/>
  <c r="E43" i="227"/>
  <c r="D43" i="227"/>
  <c r="D65" i="227" s="1"/>
  <c r="F39" i="227"/>
  <c r="H38" i="227"/>
  <c r="I38" i="227" s="1"/>
  <c r="F38" i="227"/>
  <c r="E37" i="227"/>
  <c r="D37" i="227"/>
  <c r="H36" i="227"/>
  <c r="H40" i="227" s="1"/>
  <c r="E36" i="227"/>
  <c r="D36" i="227"/>
  <c r="D35" i="227" s="1"/>
  <c r="H28" i="227"/>
  <c r="F28" i="227"/>
  <c r="H27" i="227"/>
  <c r="I27" i="227" s="1"/>
  <c r="F27" i="227"/>
  <c r="H26" i="227"/>
  <c r="H21" i="227" s="1"/>
  <c r="F26" i="227"/>
  <c r="H25" i="227"/>
  <c r="I25" i="227" s="1"/>
  <c r="F25" i="227"/>
  <c r="E24" i="227"/>
  <c r="D24" i="227"/>
  <c r="E23" i="227"/>
  <c r="E33" i="227" s="1"/>
  <c r="E87" i="227" s="1"/>
  <c r="D23" i="227"/>
  <c r="D33" i="227" s="1"/>
  <c r="E22" i="227"/>
  <c r="E32" i="227" s="1"/>
  <c r="E86" i="227" s="1"/>
  <c r="D22" i="227"/>
  <c r="D32" i="227" s="1"/>
  <c r="F146" i="68" s="1"/>
  <c r="E21" i="227"/>
  <c r="E31" i="227" s="1"/>
  <c r="D21" i="227"/>
  <c r="D31" i="227" s="1"/>
  <c r="E146" i="68" s="1"/>
  <c r="E20" i="227"/>
  <c r="D20" i="227"/>
  <c r="D19" i="227" s="1"/>
  <c r="H17" i="227"/>
  <c r="E17" i="227"/>
  <c r="D17" i="227"/>
  <c r="D16" i="227" s="1"/>
  <c r="E16" i="227"/>
  <c r="H13" i="227"/>
  <c r="H12" i="227" s="1"/>
  <c r="E13" i="227"/>
  <c r="E12" i="227" s="1"/>
  <c r="D13" i="227"/>
  <c r="D12" i="227" s="1"/>
  <c r="I12" i="227"/>
  <c r="F12" i="227"/>
  <c r="H8" i="227"/>
  <c r="E8" i="227"/>
  <c r="D8" i="227"/>
  <c r="I51" i="226"/>
  <c r="F51" i="226"/>
  <c r="I50" i="226"/>
  <c r="F50" i="226"/>
  <c r="H49" i="226"/>
  <c r="E49" i="226"/>
  <c r="E48" i="226" s="1"/>
  <c r="D49" i="226"/>
  <c r="D48" i="226"/>
  <c r="H47" i="226"/>
  <c r="I47" i="226" s="1"/>
  <c r="F47" i="226"/>
  <c r="E46" i="226"/>
  <c r="F46" i="226" s="1"/>
  <c r="D46" i="226"/>
  <c r="H45" i="226"/>
  <c r="I45" i="226" s="1"/>
  <c r="F45" i="226"/>
  <c r="H44" i="226"/>
  <c r="E43" i="226"/>
  <c r="D43" i="226"/>
  <c r="E42" i="226"/>
  <c r="H42" i="226" s="1"/>
  <c r="I42" i="226" s="1"/>
  <c r="D42" i="226"/>
  <c r="E41" i="226"/>
  <c r="H41" i="226" s="1"/>
  <c r="D41" i="226"/>
  <c r="D53" i="226" s="1"/>
  <c r="E113" i="68" s="1"/>
  <c r="E38" i="226"/>
  <c r="I35" i="226"/>
  <c r="H35" i="226"/>
  <c r="H34" i="226" s="1"/>
  <c r="H33" i="226" s="1"/>
  <c r="F35" i="226"/>
  <c r="E34" i="226"/>
  <c r="D34" i="226"/>
  <c r="H32" i="226"/>
  <c r="I31" i="226"/>
  <c r="H31" i="226"/>
  <c r="F31" i="226"/>
  <c r="E30" i="226"/>
  <c r="H30" i="226" s="1"/>
  <c r="I30" i="226" s="1"/>
  <c r="D30" i="226"/>
  <c r="D29" i="226"/>
  <c r="H28" i="226"/>
  <c r="H27" i="226" s="1"/>
  <c r="E28" i="226"/>
  <c r="E37" i="226" s="1"/>
  <c r="D28" i="226"/>
  <c r="D37" i="226" s="1"/>
  <c r="E110" i="68" s="1"/>
  <c r="E101" i="68" s="1"/>
  <c r="E25" i="226"/>
  <c r="H25" i="226" s="1"/>
  <c r="I24" i="226"/>
  <c r="F24" i="226"/>
  <c r="E109" i="68" s="1"/>
  <c r="E24" i="226"/>
  <c r="H24" i="226" s="1"/>
  <c r="E108" i="68" s="1"/>
  <c r="D24" i="226"/>
  <c r="E107" i="68" s="1"/>
  <c r="I22" i="226"/>
  <c r="F22" i="226"/>
  <c r="H21" i="226"/>
  <c r="H19" i="226" s="1"/>
  <c r="E19" i="226"/>
  <c r="D19" i="226"/>
  <c r="E18" i="226"/>
  <c r="H18" i="226" s="1"/>
  <c r="D18" i="226"/>
  <c r="E17" i="226"/>
  <c r="D17" i="226"/>
  <c r="D16" i="226"/>
  <c r="H14" i="226"/>
  <c r="E14" i="226"/>
  <c r="D14" i="226"/>
  <c r="D25" i="226" s="1"/>
  <c r="F107" i="68" s="1"/>
  <c r="I11" i="226"/>
  <c r="H10" i="226"/>
  <c r="E10" i="226"/>
  <c r="D10" i="226"/>
  <c r="H9" i="226"/>
  <c r="I9" i="226" s="1"/>
  <c r="F9" i="226"/>
  <c r="E8" i="226"/>
  <c r="E12" i="226" s="1"/>
  <c r="D8" i="226"/>
  <c r="E28" i="225"/>
  <c r="D26" i="225"/>
  <c r="F98" i="68" s="1"/>
  <c r="E25" i="225"/>
  <c r="I23" i="225"/>
  <c r="F23" i="225"/>
  <c r="H22" i="225"/>
  <c r="I22" i="225" s="1"/>
  <c r="F22" i="225"/>
  <c r="E21" i="225"/>
  <c r="D21" i="225"/>
  <c r="H20" i="225"/>
  <c r="H26" i="225" s="1"/>
  <c r="F99" i="68" s="1"/>
  <c r="E20" i="225"/>
  <c r="E26" i="225" s="1"/>
  <c r="D20" i="225"/>
  <c r="H19" i="225"/>
  <c r="H25" i="225" s="1"/>
  <c r="F19" i="225"/>
  <c r="E19" i="225"/>
  <c r="E18" i="225" s="1"/>
  <c r="D19" i="225"/>
  <c r="D25" i="225" s="1"/>
  <c r="D28" i="225" s="1"/>
  <c r="D18" i="225"/>
  <c r="D24" i="225" s="1"/>
  <c r="E16" i="225"/>
  <c r="I15" i="225"/>
  <c r="F15" i="225"/>
  <c r="H14" i="225"/>
  <c r="H16" i="225" s="1"/>
  <c r="F96" i="68" s="1"/>
  <c r="E14" i="225"/>
  <c r="D14" i="225"/>
  <c r="F14" i="225" s="1"/>
  <c r="F16" i="225" s="1"/>
  <c r="I13" i="225"/>
  <c r="F13" i="225"/>
  <c r="I11" i="225"/>
  <c r="I10" i="225"/>
  <c r="H10" i="225"/>
  <c r="H9" i="225" s="1"/>
  <c r="H12" i="225" s="1"/>
  <c r="F93" i="68" s="1"/>
  <c r="I9" i="225"/>
  <c r="I12" i="225" s="1"/>
  <c r="E9" i="225"/>
  <c r="E12" i="225" s="1"/>
  <c r="D9" i="225"/>
  <c r="D12" i="225" s="1"/>
  <c r="F92" i="68" s="1"/>
  <c r="H55" i="224"/>
  <c r="H59" i="224" s="1"/>
  <c r="E55" i="224"/>
  <c r="D55" i="224"/>
  <c r="D59" i="224" s="1"/>
  <c r="H50" i="224"/>
  <c r="E50" i="224"/>
  <c r="D50" i="224"/>
  <c r="H49" i="224"/>
  <c r="E49" i="224"/>
  <c r="D49" i="224"/>
  <c r="H48" i="224"/>
  <c r="H46" i="224" s="1"/>
  <c r="E48" i="224"/>
  <c r="F48" i="224" s="1"/>
  <c r="D48" i="224"/>
  <c r="H47" i="224"/>
  <c r="E47" i="224"/>
  <c r="E46" i="224" s="1"/>
  <c r="D47" i="224"/>
  <c r="H41" i="224"/>
  <c r="F41" i="224"/>
  <c r="E41" i="224"/>
  <c r="D41" i="224"/>
  <c r="H40" i="224"/>
  <c r="F40" i="224"/>
  <c r="E40" i="224"/>
  <c r="D40" i="224"/>
  <c r="H39" i="224"/>
  <c r="H38" i="224" s="1"/>
  <c r="E39" i="224"/>
  <c r="E56" i="224" s="1"/>
  <c r="D39" i="224"/>
  <c r="D56" i="224" s="1"/>
  <c r="H37" i="224"/>
  <c r="I36" i="224"/>
  <c r="H36" i="224"/>
  <c r="F36" i="224"/>
  <c r="H35" i="224"/>
  <c r="I35" i="224" s="1"/>
  <c r="E35" i="224"/>
  <c r="E34" i="224" s="1"/>
  <c r="D35" i="224"/>
  <c r="D34" i="224" s="1"/>
  <c r="H30" i="224"/>
  <c r="I29" i="224"/>
  <c r="H29" i="224"/>
  <c r="H28" i="224"/>
  <c r="I28" i="224" s="1"/>
  <c r="F28" i="224"/>
  <c r="H27" i="224"/>
  <c r="I27" i="224" s="1"/>
  <c r="F27" i="224"/>
  <c r="H26" i="224"/>
  <c r="I26" i="224" s="1"/>
  <c r="F26" i="224"/>
  <c r="H25" i="224"/>
  <c r="I25" i="224" s="1"/>
  <c r="F25" i="224"/>
  <c r="H24" i="224"/>
  <c r="H23" i="224"/>
  <c r="H22" i="224"/>
  <c r="H21" i="224"/>
  <c r="I21" i="224" s="1"/>
  <c r="F21" i="224"/>
  <c r="I19" i="224"/>
  <c r="H19" i="224"/>
  <c r="F19" i="224"/>
  <c r="H18" i="224"/>
  <c r="H17" i="224"/>
  <c r="H16" i="224"/>
  <c r="I16" i="224" s="1"/>
  <c r="F16" i="224"/>
  <c r="I15" i="224"/>
  <c r="H15" i="224"/>
  <c r="F15" i="224"/>
  <c r="H14" i="224"/>
  <c r="I14" i="224" s="1"/>
  <c r="F14" i="224"/>
  <c r="H13" i="224"/>
  <c r="I12" i="224"/>
  <c r="F12" i="224"/>
  <c r="H11" i="224"/>
  <c r="H10" i="224" s="1"/>
  <c r="I10" i="224" s="1"/>
  <c r="E11" i="224"/>
  <c r="F11" i="224" s="1"/>
  <c r="D11" i="224"/>
  <c r="D32" i="224" s="1"/>
  <c r="D31" i="224" s="1"/>
  <c r="E10" i="224"/>
  <c r="D10" i="224"/>
  <c r="F110" i="230" l="1"/>
  <c r="E199" i="230"/>
  <c r="D199" i="230"/>
  <c r="I192" i="230"/>
  <c r="H141" i="230"/>
  <c r="H140" i="230" s="1"/>
  <c r="H199" i="230"/>
  <c r="F137" i="230"/>
  <c r="F98" i="230"/>
  <c r="F113" i="230"/>
  <c r="F127" i="230"/>
  <c r="I202" i="230"/>
  <c r="E25" i="230"/>
  <c r="I34" i="230"/>
  <c r="F36" i="230"/>
  <c r="I44" i="230"/>
  <c r="H101" i="230"/>
  <c r="F164" i="230"/>
  <c r="F171" i="230"/>
  <c r="F201" i="230"/>
  <c r="I36" i="230"/>
  <c r="D207" i="230"/>
  <c r="I179" i="230"/>
  <c r="F181" i="230"/>
  <c r="I183" i="230"/>
  <c r="I195" i="230"/>
  <c r="E83" i="230"/>
  <c r="D125" i="230"/>
  <c r="I164" i="230"/>
  <c r="I181" i="230"/>
  <c r="H209" i="230"/>
  <c r="H211" i="230" s="1"/>
  <c r="I211" i="230" s="1"/>
  <c r="I98" i="230"/>
  <c r="I137" i="230"/>
  <c r="F177" i="230"/>
  <c r="E11" i="230"/>
  <c r="E122" i="230" s="1"/>
  <c r="E214" i="230" s="1"/>
  <c r="F22" i="230"/>
  <c r="F126" i="230"/>
  <c r="F44" i="230"/>
  <c r="F104" i="230"/>
  <c r="D123" i="230"/>
  <c r="F263" i="68" s="1"/>
  <c r="D101" i="230"/>
  <c r="F103" i="230"/>
  <c r="I104" i="230"/>
  <c r="I128" i="230"/>
  <c r="H134" i="230"/>
  <c r="F142" i="230"/>
  <c r="I147" i="230"/>
  <c r="D141" i="230"/>
  <c r="F141" i="230" s="1"/>
  <c r="F183" i="230"/>
  <c r="F185" i="230"/>
  <c r="E123" i="230"/>
  <c r="F34" i="230"/>
  <c r="I103" i="230"/>
  <c r="F117" i="230"/>
  <c r="F147" i="230"/>
  <c r="I171" i="230"/>
  <c r="F173" i="230"/>
  <c r="I175" i="230"/>
  <c r="I177" i="230"/>
  <c r="F179" i="230"/>
  <c r="I185" i="230"/>
  <c r="F195" i="230"/>
  <c r="E206" i="230"/>
  <c r="E205" i="230" s="1"/>
  <c r="F54" i="229"/>
  <c r="H51" i="229"/>
  <c r="F64" i="229"/>
  <c r="I54" i="229"/>
  <c r="F23" i="227"/>
  <c r="E19" i="227"/>
  <c r="F19" i="227" s="1"/>
  <c r="E67" i="227"/>
  <c r="D30" i="227"/>
  <c r="D84" i="227" s="1"/>
  <c r="F64" i="227"/>
  <c r="D78" i="227"/>
  <c r="H22" i="227"/>
  <c r="F37" i="227"/>
  <c r="E66" i="227"/>
  <c r="H67" i="227"/>
  <c r="D67" i="227"/>
  <c r="F75" i="227"/>
  <c r="E143" i="68"/>
  <c r="F31" i="227"/>
  <c r="D66" i="227"/>
  <c r="E64" i="227"/>
  <c r="D72" i="227"/>
  <c r="I75" i="227"/>
  <c r="D87" i="227"/>
  <c r="G146" i="68"/>
  <c r="D77" i="228"/>
  <c r="F221" i="68"/>
  <c r="D60" i="224"/>
  <c r="E86" i="68"/>
  <c r="I173" i="230"/>
  <c r="D40" i="227"/>
  <c r="E149" i="68" s="1"/>
  <c r="D86" i="68"/>
  <c r="F140" i="68"/>
  <c r="F10" i="224"/>
  <c r="H18" i="225"/>
  <c r="I18" i="225" s="1"/>
  <c r="F18" i="226"/>
  <c r="D38" i="226"/>
  <c r="F110" i="68" s="1"/>
  <c r="D33" i="226"/>
  <c r="I33" i="226" s="1"/>
  <c r="H38" i="226"/>
  <c r="F111" i="68" s="1"/>
  <c r="E35" i="227"/>
  <c r="H35" i="227" s="1"/>
  <c r="I35" i="227" s="1"/>
  <c r="E40" i="227"/>
  <c r="F36" i="227"/>
  <c r="D80" i="227"/>
  <c r="I80" i="227" s="1"/>
  <c r="F66" i="228"/>
  <c r="I16" i="230"/>
  <c r="F128" i="230"/>
  <c r="D38" i="224"/>
  <c r="I40" i="224"/>
  <c r="D16" i="225"/>
  <c r="F95" i="68" s="1"/>
  <c r="I20" i="225"/>
  <c r="F21" i="225"/>
  <c r="H8" i="226"/>
  <c r="E16" i="226"/>
  <c r="D27" i="226"/>
  <c r="F34" i="226"/>
  <c r="F48" i="226"/>
  <c r="F24" i="227"/>
  <c r="E150" i="68"/>
  <c r="E42" i="227"/>
  <c r="H42" i="227"/>
  <c r="H22" i="228"/>
  <c r="H29" i="228"/>
  <c r="D64" i="228"/>
  <c r="F43" i="228"/>
  <c r="D71" i="229"/>
  <c r="D122" i="230"/>
  <c r="E263" i="68" s="1"/>
  <c r="F57" i="230"/>
  <c r="E71" i="230"/>
  <c r="D83" i="230"/>
  <c r="F102" i="230"/>
  <c r="E101" i="230"/>
  <c r="I110" i="230"/>
  <c r="E134" i="230"/>
  <c r="E140" i="230"/>
  <c r="I193" i="230"/>
  <c r="F202" i="230"/>
  <c r="F34" i="224"/>
  <c r="H23" i="230"/>
  <c r="H15" i="230" s="1"/>
  <c r="H25" i="230"/>
  <c r="H22" i="230" s="1"/>
  <c r="I22" i="230" s="1"/>
  <c r="E267" i="68"/>
  <c r="I38" i="224"/>
  <c r="I49" i="224"/>
  <c r="F55" i="224"/>
  <c r="I21" i="225"/>
  <c r="F8" i="226"/>
  <c r="H71" i="230"/>
  <c r="E125" i="230"/>
  <c r="D57" i="224"/>
  <c r="D46" i="224"/>
  <c r="F49" i="224"/>
  <c r="H21" i="225"/>
  <c r="I8" i="226"/>
  <c r="I18" i="226"/>
  <c r="F43" i="226"/>
  <c r="I43" i="226" s="1"/>
  <c r="H43" i="226"/>
  <c r="E144" i="68"/>
  <c r="H16" i="227"/>
  <c r="D86" i="227"/>
  <c r="F86" i="227" s="1"/>
  <c r="F33" i="227"/>
  <c r="I28" i="227"/>
  <c r="H23" i="227"/>
  <c r="H33" i="227" s="1"/>
  <c r="G147" i="68" s="1"/>
  <c r="I43" i="228"/>
  <c r="F54" i="228"/>
  <c r="H54" i="228"/>
  <c r="I54" i="228" s="1"/>
  <c r="D68" i="228"/>
  <c r="F218" i="68"/>
  <c r="E15" i="230"/>
  <c r="E21" i="230"/>
  <c r="F21" i="230" s="1"/>
  <c r="I47" i="230"/>
  <c r="I60" i="230"/>
  <c r="D71" i="230"/>
  <c r="H83" i="230"/>
  <c r="E98" i="68"/>
  <c r="F108" i="68"/>
  <c r="D146" i="68"/>
  <c r="E155" i="68"/>
  <c r="E212" i="68"/>
  <c r="F42" i="226"/>
  <c r="I49" i="226"/>
  <c r="I22" i="227"/>
  <c r="I25" i="228"/>
  <c r="I38" i="228"/>
  <c r="E51" i="229"/>
  <c r="F51" i="229" s="1"/>
  <c r="D14" i="230"/>
  <c r="F16" i="230"/>
  <c r="F47" i="230"/>
  <c r="F60" i="230"/>
  <c r="D75" i="230"/>
  <c r="E75" i="230"/>
  <c r="H75" i="230"/>
  <c r="I113" i="230"/>
  <c r="I117" i="230"/>
  <c r="H125" i="230"/>
  <c r="I127" i="230"/>
  <c r="D134" i="230"/>
  <c r="F175" i="230"/>
  <c r="F191" i="230"/>
  <c r="F193" i="230"/>
  <c r="F209" i="230"/>
  <c r="I57" i="230"/>
  <c r="I102" i="230"/>
  <c r="I126" i="230"/>
  <c r="I142" i="230"/>
  <c r="I201" i="230"/>
  <c r="E211" i="230"/>
  <c r="F211" i="230" s="1"/>
  <c r="I13" i="230"/>
  <c r="D10" i="230"/>
  <c r="F13" i="230"/>
  <c r="F135" i="230"/>
  <c r="H191" i="230"/>
  <c r="I191" i="230" s="1"/>
  <c r="I135" i="230"/>
  <c r="F68" i="229"/>
  <c r="E62" i="229"/>
  <c r="H64" i="229"/>
  <c r="E77" i="228"/>
  <c r="F77" i="228" s="1"/>
  <c r="F78" i="228"/>
  <c r="F48" i="228"/>
  <c r="I78" i="228"/>
  <c r="H77" i="228"/>
  <c r="I77" i="228" s="1"/>
  <c r="I48" i="228"/>
  <c r="H69" i="228"/>
  <c r="F219" i="68" s="1"/>
  <c r="F69" i="228"/>
  <c r="E80" i="228"/>
  <c r="F80" i="228" s="1"/>
  <c r="E68" i="228"/>
  <c r="F9" i="228"/>
  <c r="F17" i="228"/>
  <c r="D22" i="228"/>
  <c r="F22" i="228" s="1"/>
  <c r="F24" i="228"/>
  <c r="F29" i="228" s="1"/>
  <c r="E29" i="228"/>
  <c r="D30" i="228"/>
  <c r="F212" i="68" s="1"/>
  <c r="H32" i="228"/>
  <c r="I32" i="228" s="1"/>
  <c r="F38" i="228"/>
  <c r="E64" i="228"/>
  <c r="E82" i="228" s="1"/>
  <c r="I66" i="228"/>
  <c r="H9" i="228"/>
  <c r="I71" i="228"/>
  <c r="F71" i="228"/>
  <c r="H31" i="227"/>
  <c r="I21" i="227"/>
  <c r="H87" i="227"/>
  <c r="I87" i="227" s="1"/>
  <c r="F87" i="227"/>
  <c r="F20" i="227"/>
  <c r="I26" i="227"/>
  <c r="D42" i="227"/>
  <c r="H86" i="227"/>
  <c r="I86" i="227" s="1"/>
  <c r="H20" i="227"/>
  <c r="F21" i="227"/>
  <c r="H24" i="227"/>
  <c r="I24" i="227" s="1"/>
  <c r="E30" i="227"/>
  <c r="H32" i="227"/>
  <c r="I36" i="227"/>
  <c r="H37" i="227"/>
  <c r="I37" i="227" s="1"/>
  <c r="H66" i="227"/>
  <c r="F32" i="227"/>
  <c r="F22" i="227"/>
  <c r="I25" i="226"/>
  <c r="H23" i="226"/>
  <c r="F16" i="226"/>
  <c r="H16" i="226"/>
  <c r="I16" i="226" s="1"/>
  <c r="H12" i="226"/>
  <c r="F105" i="68" s="1"/>
  <c r="D56" i="226"/>
  <c r="E36" i="226"/>
  <c r="F37" i="226"/>
  <c r="D40" i="226"/>
  <c r="D52" i="226" s="1"/>
  <c r="D54" i="226"/>
  <c r="F113" i="68" s="1"/>
  <c r="H17" i="226"/>
  <c r="D23" i="226"/>
  <c r="F25" i="226"/>
  <c r="E27" i="226"/>
  <c r="F27" i="226" s="1"/>
  <c r="I27" i="226" s="1"/>
  <c r="F30" i="226"/>
  <c r="E33" i="226"/>
  <c r="F33" i="226" s="1"/>
  <c r="I34" i="226"/>
  <c r="H37" i="226"/>
  <c r="E111" i="68" s="1"/>
  <c r="E40" i="226"/>
  <c r="H46" i="226"/>
  <c r="I46" i="226" s="1"/>
  <c r="H48" i="226"/>
  <c r="I48" i="226" s="1"/>
  <c r="F49" i="226"/>
  <c r="E54" i="226"/>
  <c r="E57" i="226" s="1"/>
  <c r="D12" i="226"/>
  <c r="E23" i="226"/>
  <c r="E53" i="226"/>
  <c r="E56" i="226" s="1"/>
  <c r="F28" i="226"/>
  <c r="I28" i="226" s="1"/>
  <c r="F28" i="225"/>
  <c r="E24" i="225"/>
  <c r="F18" i="225"/>
  <c r="F24" i="225" s="1"/>
  <c r="E29" i="225"/>
  <c r="F26" i="225"/>
  <c r="I26" i="225"/>
  <c r="H29" i="225"/>
  <c r="F25" i="225"/>
  <c r="I25" i="225"/>
  <c r="H28" i="225"/>
  <c r="H24" i="225"/>
  <c r="I24" i="225" s="1"/>
  <c r="D29" i="225"/>
  <c r="D27" i="225" s="1"/>
  <c r="F20" i="225"/>
  <c r="I19" i="225"/>
  <c r="I14" i="225"/>
  <c r="I16" i="225" s="1"/>
  <c r="I59" i="224"/>
  <c r="E60" i="224"/>
  <c r="F60" i="224" s="1"/>
  <c r="F56" i="224"/>
  <c r="I46" i="224"/>
  <c r="I11" i="224"/>
  <c r="H34" i="224"/>
  <c r="I34" i="224" s="1"/>
  <c r="F35" i="224"/>
  <c r="E38" i="224"/>
  <c r="F38" i="224" s="1"/>
  <c r="I39" i="224"/>
  <c r="I48" i="224"/>
  <c r="I55" i="224"/>
  <c r="H56" i="224"/>
  <c r="E87" i="68" s="1"/>
  <c r="I47" i="224"/>
  <c r="E57" i="224"/>
  <c r="E32" i="224"/>
  <c r="F47" i="224"/>
  <c r="F46" i="224" s="1"/>
  <c r="H57" i="224"/>
  <c r="E59" i="224"/>
  <c r="F39" i="224"/>
  <c r="H44" i="223"/>
  <c r="I44" i="223" s="1"/>
  <c r="F44" i="223"/>
  <c r="H39" i="223"/>
  <c r="I39" i="223" s="1"/>
  <c r="F39" i="223"/>
  <c r="E38" i="223"/>
  <c r="D38" i="223"/>
  <c r="D58" i="223" s="1"/>
  <c r="D61" i="223" s="1"/>
  <c r="E37" i="223"/>
  <c r="E57" i="223" s="1"/>
  <c r="F192" i="68" s="1"/>
  <c r="D37" i="223"/>
  <c r="D57" i="223" s="1"/>
  <c r="F191" i="68" s="1"/>
  <c r="E36" i="223"/>
  <c r="I31" i="223"/>
  <c r="F31" i="223"/>
  <c r="I30" i="223"/>
  <c r="F30" i="223"/>
  <c r="E29" i="223"/>
  <c r="E34" i="223" s="1"/>
  <c r="D29" i="223"/>
  <c r="D34" i="223" s="1"/>
  <c r="D60" i="223" s="1"/>
  <c r="I27" i="223"/>
  <c r="H27" i="223"/>
  <c r="E27" i="223"/>
  <c r="I15" i="223"/>
  <c r="E266" i="68" l="1"/>
  <c r="I101" i="230"/>
  <c r="D206" i="230"/>
  <c r="D205" i="230" s="1"/>
  <c r="F199" i="230"/>
  <c r="I134" i="230"/>
  <c r="I209" i="230"/>
  <c r="F101" i="230"/>
  <c r="E10" i="230"/>
  <c r="F10" i="230" s="1"/>
  <c r="D140" i="230"/>
  <c r="I140" i="230" s="1"/>
  <c r="I199" i="230"/>
  <c r="F11" i="230"/>
  <c r="F207" i="230"/>
  <c r="F270" i="68"/>
  <c r="E121" i="230"/>
  <c r="I141" i="230"/>
  <c r="I125" i="230"/>
  <c r="H11" i="230"/>
  <c r="I11" i="230" s="1"/>
  <c r="F125" i="230"/>
  <c r="I207" i="230"/>
  <c r="F123" i="230"/>
  <c r="H21" i="230"/>
  <c r="I21" i="230" s="1"/>
  <c r="I123" i="230"/>
  <c r="H206" i="230"/>
  <c r="H205" i="230" s="1"/>
  <c r="D121" i="230"/>
  <c r="I61" i="229"/>
  <c r="D69" i="229"/>
  <c r="F35" i="227"/>
  <c r="D29" i="227"/>
  <c r="F40" i="227"/>
  <c r="I33" i="227"/>
  <c r="I40" i="227"/>
  <c r="I23" i="227"/>
  <c r="D85" i="227"/>
  <c r="D83" i="227" s="1"/>
  <c r="F80" i="227"/>
  <c r="E140" i="68"/>
  <c r="I32" i="227"/>
  <c r="F147" i="68"/>
  <c r="D54" i="224"/>
  <c r="F86" i="68"/>
  <c r="H81" i="228"/>
  <c r="E213" i="68"/>
  <c r="I29" i="225"/>
  <c r="I38" i="226"/>
  <c r="F61" i="229"/>
  <c r="E256" i="68"/>
  <c r="E250" i="68" s="1"/>
  <c r="F122" i="230"/>
  <c r="E213" i="230"/>
  <c r="D214" i="230"/>
  <c r="F214" i="230" s="1"/>
  <c r="F38" i="226"/>
  <c r="E14" i="230"/>
  <c r="F14" i="230" s="1"/>
  <c r="F15" i="230"/>
  <c r="F134" i="230"/>
  <c r="D80" i="68"/>
  <c r="C86" i="68"/>
  <c r="G191" i="68"/>
  <c r="F38" i="223"/>
  <c r="F57" i="224"/>
  <c r="H28" i="228"/>
  <c r="F30" i="228"/>
  <c r="D61" i="224"/>
  <c r="D58" i="224" s="1"/>
  <c r="D36" i="223"/>
  <c r="H37" i="223"/>
  <c r="E58" i="223"/>
  <c r="E61" i="223" s="1"/>
  <c r="I57" i="224"/>
  <c r="F87" i="68"/>
  <c r="D57" i="226"/>
  <c r="F104" i="68"/>
  <c r="D36" i="226"/>
  <c r="I31" i="227"/>
  <c r="E147" i="68"/>
  <c r="D82" i="228"/>
  <c r="D79" i="228" s="1"/>
  <c r="D63" i="228"/>
  <c r="F215" i="68"/>
  <c r="E85" i="227"/>
  <c r="I15" i="230"/>
  <c r="H14" i="230"/>
  <c r="I14" i="230" s="1"/>
  <c r="E71" i="229"/>
  <c r="F71" i="229" s="1"/>
  <c r="I64" i="229"/>
  <c r="H68" i="229"/>
  <c r="F258" i="68" s="1"/>
  <c r="F249" i="68" s="1"/>
  <c r="E28" i="228"/>
  <c r="E81" i="228"/>
  <c r="E79" i="228" s="1"/>
  <c r="D28" i="228"/>
  <c r="I28" i="228" s="1"/>
  <c r="I30" i="228"/>
  <c r="E214" i="68" s="1"/>
  <c r="E208" i="68" s="1"/>
  <c r="I22" i="228"/>
  <c r="E63" i="228"/>
  <c r="H64" i="228"/>
  <c r="F64" i="228"/>
  <c r="H80" i="228"/>
  <c r="I80" i="228" s="1"/>
  <c r="I69" i="228"/>
  <c r="H20" i="228"/>
  <c r="I9" i="228"/>
  <c r="H68" i="228"/>
  <c r="I68" i="228" s="1"/>
  <c r="F68" i="228"/>
  <c r="H82" i="228"/>
  <c r="F30" i="227"/>
  <c r="E84" i="227"/>
  <c r="E29" i="227"/>
  <c r="F29" i="227" s="1"/>
  <c r="I20" i="227"/>
  <c r="H19" i="227"/>
  <c r="I19" i="227" s="1"/>
  <c r="H30" i="227"/>
  <c r="D147" i="68" s="1"/>
  <c r="F57" i="226"/>
  <c r="H54" i="226"/>
  <c r="F54" i="226"/>
  <c r="H40" i="226"/>
  <c r="F40" i="226"/>
  <c r="I40" i="226" s="1"/>
  <c r="I12" i="226"/>
  <c r="E55" i="226"/>
  <c r="F56" i="226"/>
  <c r="H53" i="226"/>
  <c r="E52" i="226"/>
  <c r="F52" i="226" s="1"/>
  <c r="I52" i="226" s="1"/>
  <c r="I37" i="226"/>
  <c r="H36" i="226"/>
  <c r="I36" i="226" s="1"/>
  <c r="F36" i="226"/>
  <c r="F12" i="226"/>
  <c r="F23" i="226"/>
  <c r="D55" i="226"/>
  <c r="H56" i="226"/>
  <c r="I23" i="226"/>
  <c r="H27" i="225"/>
  <c r="I27" i="225" s="1"/>
  <c r="I28" i="225"/>
  <c r="E27" i="225"/>
  <c r="F27" i="225" s="1"/>
  <c r="F29" i="225"/>
  <c r="F32" i="224"/>
  <c r="H32" i="224"/>
  <c r="F84" i="68" s="1"/>
  <c r="E31" i="224"/>
  <c r="F59" i="224"/>
  <c r="E54" i="224"/>
  <c r="I56" i="224"/>
  <c r="H54" i="224"/>
  <c r="H60" i="224"/>
  <c r="I60" i="224" s="1"/>
  <c r="E60" i="223"/>
  <c r="E59" i="223" s="1"/>
  <c r="F189" i="68"/>
  <c r="F29" i="223"/>
  <c r="F36" i="223"/>
  <c r="G192" i="68"/>
  <c r="H29" i="223"/>
  <c r="I29" i="223" s="1"/>
  <c r="F188" i="68"/>
  <c r="D59" i="223"/>
  <c r="F60" i="223"/>
  <c r="F57" i="223"/>
  <c r="F61" i="223"/>
  <c r="D56" i="223"/>
  <c r="F34" i="223"/>
  <c r="I37" i="223"/>
  <c r="H38" i="223"/>
  <c r="H57" i="223"/>
  <c r="H34" i="223"/>
  <c r="I34" i="223" s="1"/>
  <c r="F37" i="223"/>
  <c r="F206" i="230" l="1"/>
  <c r="F212" i="230"/>
  <c r="I206" i="230"/>
  <c r="F266" i="68"/>
  <c r="F121" i="230"/>
  <c r="F140" i="230"/>
  <c r="H10" i="230"/>
  <c r="I10" i="230" s="1"/>
  <c r="H122" i="230"/>
  <c r="E264" i="68" s="1"/>
  <c r="F205" i="230"/>
  <c r="F267" i="68"/>
  <c r="H213" i="230"/>
  <c r="I205" i="230"/>
  <c r="I20" i="228"/>
  <c r="F210" i="68"/>
  <c r="I64" i="228"/>
  <c r="F216" i="68"/>
  <c r="I54" i="226"/>
  <c r="F114" i="68"/>
  <c r="E56" i="223"/>
  <c r="F56" i="223" s="1"/>
  <c r="H52" i="226"/>
  <c r="E114" i="68"/>
  <c r="F79" i="228"/>
  <c r="F58" i="223"/>
  <c r="F28" i="228"/>
  <c r="H85" i="227"/>
  <c r="I85" i="227" s="1"/>
  <c r="F85" i="227"/>
  <c r="F82" i="228"/>
  <c r="E69" i="229"/>
  <c r="H71" i="229"/>
  <c r="I71" i="229" s="1"/>
  <c r="I68" i="229"/>
  <c r="I82" i="228"/>
  <c r="H79" i="228"/>
  <c r="I79" i="228" s="1"/>
  <c r="H63" i="228"/>
  <c r="I63" i="228" s="1"/>
  <c r="F63" i="228"/>
  <c r="H29" i="227"/>
  <c r="I29" i="227" s="1"/>
  <c r="I30" i="227"/>
  <c r="H84" i="227"/>
  <c r="F84" i="227"/>
  <c r="E83" i="227"/>
  <c r="F83" i="227" s="1"/>
  <c r="I56" i="226"/>
  <c r="F55" i="226"/>
  <c r="H57" i="226"/>
  <c r="I57" i="226" s="1"/>
  <c r="H31" i="224"/>
  <c r="I31" i="224" s="1"/>
  <c r="I32" i="224"/>
  <c r="F31" i="224"/>
  <c r="E61" i="224"/>
  <c r="F59" i="223"/>
  <c r="H58" i="223"/>
  <c r="I38" i="223"/>
  <c r="H60" i="223"/>
  <c r="I57" i="223"/>
  <c r="H56" i="223"/>
  <c r="I56" i="223" s="1"/>
  <c r="H36" i="223"/>
  <c r="I36" i="223" s="1"/>
  <c r="F213" i="230" l="1"/>
  <c r="I213" i="230"/>
  <c r="I122" i="230"/>
  <c r="H214" i="230"/>
  <c r="I214" i="230" s="1"/>
  <c r="H121" i="230"/>
  <c r="I121" i="230" s="1"/>
  <c r="H69" i="229"/>
  <c r="I69" i="229"/>
  <c r="F69" i="229"/>
  <c r="H83" i="227"/>
  <c r="I83" i="227" s="1"/>
  <c r="I84" i="227"/>
  <c r="H55" i="226"/>
  <c r="I55" i="226" s="1"/>
  <c r="H61" i="224"/>
  <c r="F61" i="224"/>
  <c r="E58" i="224"/>
  <c r="F58" i="224" s="1"/>
  <c r="I60" i="223"/>
  <c r="I58" i="223"/>
  <c r="H61" i="223"/>
  <c r="I61" i="223" s="1"/>
  <c r="I212" i="230" l="1"/>
  <c r="I61" i="224"/>
  <c r="H58" i="224"/>
  <c r="I58" i="224" s="1"/>
  <c r="H59" i="223"/>
  <c r="I59" i="223" s="1"/>
  <c r="D43" i="176"/>
  <c r="E43" i="176"/>
  <c r="F44" i="176"/>
  <c r="H44" i="176"/>
  <c r="I44" i="176"/>
  <c r="F45" i="176"/>
  <c r="H45" i="176"/>
  <c r="I45" i="176" s="1"/>
  <c r="D46" i="176"/>
  <c r="E46" i="176"/>
  <c r="H46" i="176" s="1"/>
  <c r="I46" i="176" s="1"/>
  <c r="F47" i="176"/>
  <c r="H47" i="176"/>
  <c r="I47" i="176" s="1"/>
  <c r="F48" i="176"/>
  <c r="H48" i="176"/>
  <c r="I48" i="176" s="1"/>
  <c r="F49" i="176"/>
  <c r="H49" i="176"/>
  <c r="I49" i="176"/>
  <c r="F50" i="176"/>
  <c r="H50" i="176"/>
  <c r="D51" i="176"/>
  <c r="E51" i="176"/>
  <c r="H51" i="176" s="1"/>
  <c r="I51" i="176" s="1"/>
  <c r="F52" i="176"/>
  <c r="H52" i="176"/>
  <c r="I52" i="176" s="1"/>
  <c r="F53" i="176"/>
  <c r="H53" i="176"/>
  <c r="I53" i="176" s="1"/>
  <c r="D54" i="176"/>
  <c r="E54" i="176"/>
  <c r="H54" i="176"/>
  <c r="F55" i="176"/>
  <c r="H55" i="176"/>
  <c r="I55" i="176" s="1"/>
  <c r="F56" i="176"/>
  <c r="H56" i="176"/>
  <c r="I56" i="176" s="1"/>
  <c r="F51" i="176" l="1"/>
  <c r="F54" i="176"/>
  <c r="F46" i="176"/>
  <c r="I54" i="176"/>
  <c r="F43" i="176"/>
  <c r="H43" i="176"/>
  <c r="I43" i="176" s="1"/>
  <c r="E22" i="176"/>
  <c r="D22" i="176"/>
  <c r="H60" i="162" l="1"/>
  <c r="I61" i="162"/>
  <c r="E19" i="162"/>
  <c r="H45" i="162"/>
  <c r="H44" i="162" s="1"/>
  <c r="D45" i="162"/>
  <c r="D44" i="162" s="1"/>
  <c r="E56" i="162"/>
  <c r="E59" i="162"/>
  <c r="E61" i="162"/>
  <c r="F61" i="162" s="1"/>
  <c r="D60" i="162"/>
  <c r="H58" i="162"/>
  <c r="I79" i="92"/>
  <c r="I78" i="92"/>
  <c r="F77" i="92"/>
  <c r="I76" i="92"/>
  <c r="I75" i="92"/>
  <c r="F74" i="92"/>
  <c r="G47" i="92"/>
  <c r="I60" i="162" l="1"/>
  <c r="E60" i="162"/>
  <c r="F60" i="162" s="1"/>
  <c r="G74" i="92"/>
  <c r="I74" i="92" s="1"/>
  <c r="G77" i="92"/>
  <c r="I77" i="92" s="1"/>
  <c r="H14" i="91"/>
  <c r="E27" i="91"/>
  <c r="H27" i="91" s="1"/>
  <c r="D27" i="91"/>
  <c r="E28" i="91"/>
  <c r="D28" i="91"/>
  <c r="E32" i="91"/>
  <c r="H32" i="91" s="1"/>
  <c r="D32" i="91"/>
  <c r="E29" i="91"/>
  <c r="H29" i="91" s="1"/>
  <c r="D29" i="91"/>
  <c r="H34" i="91"/>
  <c r="H33" i="91"/>
  <c r="H31" i="91"/>
  <c r="H30" i="91"/>
  <c r="F34" i="91"/>
  <c r="I34" i="91" s="1"/>
  <c r="F33" i="91"/>
  <c r="I33" i="91" s="1"/>
  <c r="F31" i="91"/>
  <c r="I31" i="91" s="1"/>
  <c r="F30" i="91"/>
  <c r="I30" i="91" s="1"/>
  <c r="D26" i="91" l="1"/>
  <c r="F32" i="91"/>
  <c r="I32" i="91" s="1"/>
  <c r="F27" i="91"/>
  <c r="I27" i="91" s="1"/>
  <c r="H28" i="91"/>
  <c r="F29" i="91"/>
  <c r="I29" i="91" s="1"/>
  <c r="E26" i="91" l="1"/>
  <c r="H26" i="91" s="1"/>
  <c r="F28" i="91"/>
  <c r="I28" i="91" s="1"/>
  <c r="E22" i="161"/>
  <c r="F26" i="91" l="1"/>
  <c r="I26" i="91" s="1"/>
  <c r="I110" i="208"/>
  <c r="E111" i="208"/>
  <c r="E110" i="208" s="1"/>
  <c r="E115" i="208"/>
  <c r="F96" i="208"/>
  <c r="F94" i="208" s="1"/>
  <c r="F95" i="208"/>
  <c r="F97" i="208"/>
  <c r="D40" i="208" l="1"/>
  <c r="D39" i="208"/>
  <c r="D38" i="208"/>
  <c r="I68" i="208"/>
  <c r="D27" i="208"/>
  <c r="I31" i="208"/>
  <c r="J14" i="208"/>
  <c r="H13" i="208" l="1"/>
  <c r="H27" i="167" l="1"/>
  <c r="E34" i="166" l="1"/>
  <c r="E41" i="166"/>
  <c r="E31" i="166"/>
  <c r="D32" i="166"/>
  <c r="D33" i="166"/>
  <c r="D43" i="166" s="1"/>
  <c r="F167" i="68" s="1"/>
  <c r="D34" i="166"/>
  <c r="D31" i="166" l="1"/>
  <c r="D42" i="166"/>
  <c r="H17" i="166"/>
  <c r="E17" i="166"/>
  <c r="D17" i="166"/>
  <c r="E12" i="166"/>
  <c r="D12" i="166"/>
  <c r="D41" i="166" l="1"/>
  <c r="E167" i="68"/>
  <c r="D28" i="81"/>
  <c r="E96" i="81" l="1"/>
  <c r="E95" i="81" s="1"/>
  <c r="D96" i="81"/>
  <c r="F97" i="81"/>
  <c r="I97" i="81" s="1"/>
  <c r="E40" i="81"/>
  <c r="D40" i="81"/>
  <c r="E41" i="81"/>
  <c r="E42" i="81"/>
  <c r="D41" i="81"/>
  <c r="H96" i="81" l="1"/>
  <c r="E94" i="81"/>
  <c r="H94" i="81" s="1"/>
  <c r="H95" i="81"/>
  <c r="F96" i="81"/>
  <c r="I96" i="81" s="1"/>
  <c r="D95" i="81"/>
  <c r="D42" i="81"/>
  <c r="E20" i="81"/>
  <c r="E19" i="81"/>
  <c r="E18" i="81"/>
  <c r="D18" i="81"/>
  <c r="D20" i="81"/>
  <c r="D94" i="81" l="1"/>
  <c r="F94" i="81" s="1"/>
  <c r="I94" i="81" s="1"/>
  <c r="F95" i="81"/>
  <c r="I95" i="81" s="1"/>
  <c r="D122" i="81"/>
  <c r="D123" i="81"/>
  <c r="D124" i="81"/>
  <c r="D125" i="81"/>
  <c r="E125" i="81"/>
  <c r="H125" i="81" s="1"/>
  <c r="F128" i="81"/>
  <c r="I128" i="81" s="1"/>
  <c r="F127" i="81"/>
  <c r="I127" i="81" s="1"/>
  <c r="F126" i="81"/>
  <c r="I126" i="81" s="1"/>
  <c r="H128" i="81"/>
  <c r="H127" i="81"/>
  <c r="H126" i="81"/>
  <c r="D121" i="81" l="1"/>
  <c r="F125" i="81"/>
  <c r="I125" i="81" s="1"/>
  <c r="E124" i="81" l="1"/>
  <c r="H124" i="81" s="1"/>
  <c r="E123" i="81"/>
  <c r="H123" i="81" s="1"/>
  <c r="E122" i="81"/>
  <c r="H122" i="81" l="1"/>
  <c r="E121" i="81"/>
  <c r="H121" i="81" s="1"/>
  <c r="F123" i="81"/>
  <c r="I123" i="81" s="1"/>
  <c r="F122" i="81"/>
  <c r="I122" i="81" s="1"/>
  <c r="F124" i="81"/>
  <c r="I124" i="81" s="1"/>
  <c r="E99" i="81"/>
  <c r="H99" i="81" s="1"/>
  <c r="D99" i="81"/>
  <c r="D98" i="81" s="1"/>
  <c r="H100" i="81"/>
  <c r="F100" i="81"/>
  <c r="I100" i="81" s="1"/>
  <c r="D62" i="81"/>
  <c r="E62" i="81"/>
  <c r="H60" i="81"/>
  <c r="F60" i="81"/>
  <c r="I60" i="81" s="1"/>
  <c r="E56" i="81"/>
  <c r="H38" i="81"/>
  <c r="F38" i="81"/>
  <c r="I38" i="81" s="1"/>
  <c r="H37" i="81"/>
  <c r="F37" i="81"/>
  <c r="I37" i="81" s="1"/>
  <c r="F121" i="81" l="1"/>
  <c r="I121" i="81" s="1"/>
  <c r="E98" i="81"/>
  <c r="F99" i="81"/>
  <c r="I99" i="81" s="1"/>
  <c r="F98" i="81" l="1"/>
  <c r="I98" i="81" s="1"/>
  <c r="H98" i="81"/>
  <c r="D111" i="208" l="1"/>
  <c r="D46" i="208"/>
  <c r="D110" i="208" l="1"/>
  <c r="D115" i="208"/>
  <c r="E38" i="68" s="1"/>
  <c r="F111" i="208"/>
  <c r="F110" i="208" s="1"/>
  <c r="F47" i="92" l="1"/>
  <c r="I48" i="92"/>
  <c r="I47" i="92" l="1"/>
  <c r="P260" i="68" l="1"/>
  <c r="H126" i="208"/>
  <c r="F126" i="208"/>
  <c r="I126" i="208" s="1"/>
  <c r="H125" i="208"/>
  <c r="F125" i="208"/>
  <c r="I125" i="208" s="1"/>
  <c r="E124" i="208"/>
  <c r="H124" i="208" s="1"/>
  <c r="D124" i="208"/>
  <c r="H123" i="208"/>
  <c r="F123" i="208"/>
  <c r="I123" i="208" s="1"/>
  <c r="H122" i="208"/>
  <c r="I121" i="208"/>
  <c r="D121" i="208"/>
  <c r="D127" i="208" s="1"/>
  <c r="F44" i="68" s="1"/>
  <c r="I119" i="208"/>
  <c r="I118" i="208"/>
  <c r="H118" i="208"/>
  <c r="I117" i="208"/>
  <c r="E117" i="208"/>
  <c r="E119" i="208" s="1"/>
  <c r="D117" i="208"/>
  <c r="D119" i="208" s="1"/>
  <c r="F41" i="68" s="1"/>
  <c r="D114" i="208"/>
  <c r="D113" i="208" s="1"/>
  <c r="H109" i="208"/>
  <c r="I109" i="208" s="1"/>
  <c r="F109" i="208"/>
  <c r="E108" i="208"/>
  <c r="D108" i="208"/>
  <c r="E107" i="208"/>
  <c r="E106" i="208" s="1"/>
  <c r="E114" i="208" s="1"/>
  <c r="F39" i="68" s="1"/>
  <c r="D107" i="208"/>
  <c r="D106" i="208" s="1"/>
  <c r="I105" i="208"/>
  <c r="H105" i="208"/>
  <c r="E104" i="208"/>
  <c r="H104" i="208" s="1"/>
  <c r="E102" i="208"/>
  <c r="I99" i="208"/>
  <c r="I98" i="208"/>
  <c r="H97" i="208"/>
  <c r="E97" i="208"/>
  <c r="D97" i="208"/>
  <c r="H96" i="208"/>
  <c r="E96" i="208"/>
  <c r="D96" i="208"/>
  <c r="H95" i="208"/>
  <c r="E95" i="208"/>
  <c r="D95" i="208"/>
  <c r="F93" i="208"/>
  <c r="H91" i="208"/>
  <c r="E91" i="208"/>
  <c r="D91" i="208"/>
  <c r="H90" i="208"/>
  <c r="E90" i="208"/>
  <c r="D90" i="208"/>
  <c r="H89" i="208"/>
  <c r="E89" i="208"/>
  <c r="D89" i="208"/>
  <c r="F75" i="208"/>
  <c r="I74" i="208"/>
  <c r="F74" i="208"/>
  <c r="H73" i="208"/>
  <c r="E73" i="208"/>
  <c r="D73" i="208"/>
  <c r="I72" i="208"/>
  <c r="I71" i="208"/>
  <c r="I70" i="208"/>
  <c r="H69" i="208"/>
  <c r="F69" i="208"/>
  <c r="E69" i="208"/>
  <c r="D69" i="208"/>
  <c r="H68" i="208"/>
  <c r="F68" i="208"/>
  <c r="E68" i="208"/>
  <c r="D68" i="208"/>
  <c r="H67" i="208"/>
  <c r="E67" i="208"/>
  <c r="D67" i="208"/>
  <c r="H66" i="208"/>
  <c r="E66" i="208"/>
  <c r="D66" i="208"/>
  <c r="H64" i="208"/>
  <c r="E63" i="208"/>
  <c r="D63" i="208"/>
  <c r="H62" i="208"/>
  <c r="I62" i="208" s="1"/>
  <c r="F62" i="208"/>
  <c r="H61" i="208"/>
  <c r="I61" i="208" s="1"/>
  <c r="F61" i="208"/>
  <c r="E60" i="208"/>
  <c r="H59" i="208"/>
  <c r="F59" i="208"/>
  <c r="I59" i="208" s="1"/>
  <c r="E58" i="208"/>
  <c r="H58" i="208" s="1"/>
  <c r="D58" i="208"/>
  <c r="H57" i="208"/>
  <c r="F57" i="208"/>
  <c r="I57" i="208" s="1"/>
  <c r="E56" i="208"/>
  <c r="H56" i="208" s="1"/>
  <c r="D56" i="208"/>
  <c r="I55" i="208"/>
  <c r="F55" i="208"/>
  <c r="H54" i="208"/>
  <c r="E54" i="208"/>
  <c r="D54" i="208"/>
  <c r="H53" i="208"/>
  <c r="I53" i="208" s="1"/>
  <c r="F53" i="208"/>
  <c r="H52" i="208"/>
  <c r="I52" i="208" s="1"/>
  <c r="F52" i="208"/>
  <c r="H51" i="208"/>
  <c r="F51" i="208"/>
  <c r="E50" i="208"/>
  <c r="D50" i="208"/>
  <c r="H45" i="208"/>
  <c r="F45" i="208"/>
  <c r="I45" i="208" s="1"/>
  <c r="D42" i="208"/>
  <c r="H41" i="208"/>
  <c r="F41" i="208"/>
  <c r="I41" i="208" s="1"/>
  <c r="E40" i="208"/>
  <c r="H40" i="208" s="1"/>
  <c r="E39" i="208"/>
  <c r="E38" i="208"/>
  <c r="H31" i="208"/>
  <c r="H30" i="208"/>
  <c r="I30" i="208" s="1"/>
  <c r="F30" i="208"/>
  <c r="H29" i="208"/>
  <c r="I29" i="208" s="1"/>
  <c r="F29" i="208"/>
  <c r="H28" i="208"/>
  <c r="I28" i="208" s="1"/>
  <c r="F28" i="208"/>
  <c r="H27" i="208"/>
  <c r="I26" i="208"/>
  <c r="H26" i="208"/>
  <c r="I25" i="208"/>
  <c r="E25" i="208"/>
  <c r="H25" i="208" s="1"/>
  <c r="D25" i="208"/>
  <c r="H24" i="208"/>
  <c r="H23" i="208"/>
  <c r="F23" i="208"/>
  <c r="I23" i="208" s="1"/>
  <c r="E22" i="208"/>
  <c r="D22" i="208"/>
  <c r="D35" i="208" s="1"/>
  <c r="F29" i="68" s="1"/>
  <c r="E21" i="208"/>
  <c r="H21" i="208" s="1"/>
  <c r="D21" i="208"/>
  <c r="D34" i="208" s="1"/>
  <c r="E20" i="208"/>
  <c r="D20" i="208"/>
  <c r="D33" i="208" s="1"/>
  <c r="D29" i="68" s="1"/>
  <c r="F12" i="208"/>
  <c r="F17" i="208" s="1"/>
  <c r="H11" i="208"/>
  <c r="F13" i="208"/>
  <c r="I13" i="208" s="1"/>
  <c r="H12" i="208"/>
  <c r="E12" i="208"/>
  <c r="E17" i="208" s="1"/>
  <c r="E27" i="68" s="1"/>
  <c r="D12" i="208"/>
  <c r="D17" i="208" s="1"/>
  <c r="E11" i="208"/>
  <c r="E16" i="208" s="1"/>
  <c r="F27" i="68" s="1"/>
  <c r="D11" i="208"/>
  <c r="F36" i="68" l="1"/>
  <c r="E37" i="68"/>
  <c r="E26" i="68"/>
  <c r="E29" i="68"/>
  <c r="H102" i="208"/>
  <c r="F54" i="208"/>
  <c r="F58" i="208"/>
  <c r="I58" i="208" s="1"/>
  <c r="H108" i="208"/>
  <c r="I108" i="208" s="1"/>
  <c r="H107" i="208"/>
  <c r="H106" i="208" s="1"/>
  <c r="I106" i="208" s="1"/>
  <c r="E37" i="208"/>
  <c r="H37" i="208" s="1"/>
  <c r="I54" i="208"/>
  <c r="I27" i="208"/>
  <c r="I96" i="208"/>
  <c r="D10" i="208"/>
  <c r="I122" i="208"/>
  <c r="E79" i="208"/>
  <c r="E33" i="68" s="1"/>
  <c r="F50" i="208"/>
  <c r="H94" i="208"/>
  <c r="H88" i="208"/>
  <c r="I95" i="208"/>
  <c r="E78" i="208"/>
  <c r="D33" i="68" s="1"/>
  <c r="D101" i="208"/>
  <c r="E35" i="68" s="1"/>
  <c r="F90" i="208"/>
  <c r="D94" i="208"/>
  <c r="I97" i="208"/>
  <c r="E10" i="208"/>
  <c r="C27" i="68"/>
  <c r="D65" i="208"/>
  <c r="F73" i="208"/>
  <c r="D102" i="208"/>
  <c r="F102" i="208" s="1"/>
  <c r="F91" i="208"/>
  <c r="E80" i="68"/>
  <c r="D19" i="208"/>
  <c r="D32" i="208" s="1"/>
  <c r="H16" i="208"/>
  <c r="H10" i="208"/>
  <c r="F20" i="208"/>
  <c r="I20" i="208" s="1"/>
  <c r="F21" i="208"/>
  <c r="I21" i="208" s="1"/>
  <c r="H39" i="208"/>
  <c r="F60" i="208"/>
  <c r="I60" i="208" s="1"/>
  <c r="F66" i="208"/>
  <c r="F67" i="208"/>
  <c r="F108" i="208"/>
  <c r="E121" i="208"/>
  <c r="I14" i="208"/>
  <c r="H20" i="208"/>
  <c r="H38" i="208"/>
  <c r="H60" i="208"/>
  <c r="H80" i="208" s="1"/>
  <c r="H65" i="208"/>
  <c r="I69" i="208"/>
  <c r="D88" i="208"/>
  <c r="F38" i="68"/>
  <c r="H22" i="208"/>
  <c r="F27" i="208"/>
  <c r="E34" i="208"/>
  <c r="F34" i="208" s="1"/>
  <c r="I34" i="208" s="1"/>
  <c r="F40" i="208"/>
  <c r="I40" i="208" s="1"/>
  <c r="D79" i="208"/>
  <c r="E32" i="68" s="1"/>
  <c r="I91" i="208"/>
  <c r="H119" i="208"/>
  <c r="F42" i="68"/>
  <c r="F124" i="208"/>
  <c r="I124" i="208" s="1"/>
  <c r="C84" i="68"/>
  <c r="E15" i="208"/>
  <c r="I11" i="208"/>
  <c r="E35" i="208"/>
  <c r="F30" i="68" s="1"/>
  <c r="F22" i="208"/>
  <c r="I22" i="208" s="1"/>
  <c r="D37" i="208"/>
  <c r="F38" i="208"/>
  <c r="I38" i="208" s="1"/>
  <c r="D78" i="208"/>
  <c r="E113" i="208"/>
  <c r="F114" i="208"/>
  <c r="F11" i="208"/>
  <c r="H17" i="208"/>
  <c r="D16" i="208"/>
  <c r="F26" i="68" s="1"/>
  <c r="F28" i="68" s="1"/>
  <c r="E28" i="68" s="1"/>
  <c r="D80" i="208"/>
  <c r="I51" i="208"/>
  <c r="H50" i="208"/>
  <c r="I50" i="208" s="1"/>
  <c r="I66" i="208"/>
  <c r="E80" i="208"/>
  <c r="F33" i="68" s="1"/>
  <c r="H101" i="208"/>
  <c r="E19" i="208"/>
  <c r="E33" i="208"/>
  <c r="D30" i="68" s="1"/>
  <c r="F56" i="208"/>
  <c r="I56" i="208" s="1"/>
  <c r="E65" i="208"/>
  <c r="E88" i="208"/>
  <c r="E94" i="208"/>
  <c r="F106" i="208"/>
  <c r="H117" i="208"/>
  <c r="E101" i="208"/>
  <c r="E36" i="68" s="1"/>
  <c r="I90" i="208"/>
  <c r="F107" i="208"/>
  <c r="F39" i="208"/>
  <c r="I39" i="208" s="1"/>
  <c r="H63" i="208"/>
  <c r="G69" i="92"/>
  <c r="F69" i="92"/>
  <c r="I70" i="92"/>
  <c r="I65" i="92"/>
  <c r="G63" i="92"/>
  <c r="F63" i="92"/>
  <c r="G51" i="92"/>
  <c r="G50" i="92"/>
  <c r="F52" i="92"/>
  <c r="G52" i="92"/>
  <c r="I53" i="92"/>
  <c r="D130" i="208" l="1"/>
  <c r="G71" i="92"/>
  <c r="H79" i="208"/>
  <c r="F37" i="208"/>
  <c r="I37" i="208" s="1"/>
  <c r="F10" i="208"/>
  <c r="I10" i="208" s="1"/>
  <c r="H114" i="208"/>
  <c r="H113" i="208" s="1"/>
  <c r="I113" i="208" s="1"/>
  <c r="I63" i="92"/>
  <c r="F65" i="208"/>
  <c r="I107" i="208"/>
  <c r="H15" i="208"/>
  <c r="H78" i="208"/>
  <c r="I88" i="208"/>
  <c r="E268" i="68"/>
  <c r="F79" i="208"/>
  <c r="I79" i="208" s="1"/>
  <c r="F35" i="68"/>
  <c r="I102" i="208"/>
  <c r="D100" i="208"/>
  <c r="I69" i="92"/>
  <c r="I94" i="208"/>
  <c r="D24" i="68"/>
  <c r="E88" i="68"/>
  <c r="F214" i="68"/>
  <c r="E112" i="68"/>
  <c r="F220" i="68"/>
  <c r="C36" i="68"/>
  <c r="E30" i="68"/>
  <c r="H34" i="208"/>
  <c r="F78" i="208"/>
  <c r="I78" i="208" s="1"/>
  <c r="D32" i="68"/>
  <c r="F88" i="208"/>
  <c r="D77" i="208"/>
  <c r="F32" i="68"/>
  <c r="F113" i="208"/>
  <c r="E127" i="208"/>
  <c r="E131" i="208" s="1"/>
  <c r="H121" i="208"/>
  <c r="H19" i="208"/>
  <c r="F19" i="208"/>
  <c r="I19" i="208" s="1"/>
  <c r="E32" i="208"/>
  <c r="D131" i="208"/>
  <c r="D15" i="208"/>
  <c r="F15" i="208" s="1"/>
  <c r="I15" i="208" s="1"/>
  <c r="F16" i="208"/>
  <c r="I16" i="208" s="1"/>
  <c r="H35" i="208"/>
  <c r="F35" i="208"/>
  <c r="I35" i="208" s="1"/>
  <c r="E130" i="208"/>
  <c r="E100" i="208"/>
  <c r="H100" i="208"/>
  <c r="D129" i="208"/>
  <c r="H33" i="208"/>
  <c r="E129" i="208"/>
  <c r="F33" i="208"/>
  <c r="I33" i="208" s="1"/>
  <c r="F80" i="208"/>
  <c r="I80" i="208" s="1"/>
  <c r="E77" i="208"/>
  <c r="I52" i="92"/>
  <c r="I114" i="208" l="1"/>
  <c r="H77" i="208"/>
  <c r="I77" i="208" s="1"/>
  <c r="F23" i="68"/>
  <c r="D128" i="208"/>
  <c r="F77" i="208"/>
  <c r="I100" i="208"/>
  <c r="F100" i="208"/>
  <c r="E207" i="68"/>
  <c r="F37" i="68"/>
  <c r="C35" i="68"/>
  <c r="C37" i="68" s="1"/>
  <c r="F207" i="68"/>
  <c r="F45" i="68"/>
  <c r="F24" i="68" s="1"/>
  <c r="I127" i="208"/>
  <c r="H127" i="208"/>
  <c r="F129" i="208"/>
  <c r="I129" i="208" s="1"/>
  <c r="E128" i="208"/>
  <c r="H129" i="208"/>
  <c r="H130" i="208"/>
  <c r="I130" i="208" s="1"/>
  <c r="F130" i="208"/>
  <c r="H131" i="208"/>
  <c r="F131" i="208"/>
  <c r="I131" i="208" s="1"/>
  <c r="H32" i="208"/>
  <c r="F32" i="208"/>
  <c r="I32" i="208" s="1"/>
  <c r="F128" i="208" l="1"/>
  <c r="I128" i="208" s="1"/>
  <c r="H128" i="208"/>
  <c r="I88" i="207"/>
  <c r="I87" i="207"/>
  <c r="I85" i="207"/>
  <c r="I84" i="207"/>
  <c r="I82" i="207"/>
  <c r="I81" i="207"/>
  <c r="I79" i="207"/>
  <c r="I78" i="207"/>
  <c r="I76" i="207"/>
  <c r="I75" i="207"/>
  <c r="I73" i="207"/>
  <c r="I72" i="207"/>
  <c r="I70" i="207"/>
  <c r="I69" i="207"/>
  <c r="I67" i="207"/>
  <c r="I66" i="207"/>
  <c r="I89" i="207"/>
  <c r="G86" i="207"/>
  <c r="F86" i="207"/>
  <c r="G83" i="207"/>
  <c r="F83" i="207"/>
  <c r="G80" i="207"/>
  <c r="F80" i="207"/>
  <c r="G77" i="207"/>
  <c r="F77" i="207"/>
  <c r="G74" i="207"/>
  <c r="F74" i="207"/>
  <c r="G71" i="207"/>
  <c r="F71" i="207"/>
  <c r="G68" i="207"/>
  <c r="F68" i="207"/>
  <c r="G65" i="207"/>
  <c r="F65" i="207"/>
  <c r="I49" i="207"/>
  <c r="I48" i="207"/>
  <c r="F50" i="207"/>
  <c r="G50" i="207"/>
  <c r="I51" i="207"/>
  <c r="I52" i="207"/>
  <c r="F53" i="207"/>
  <c r="G53" i="207"/>
  <c r="I54" i="207"/>
  <c r="I55" i="207"/>
  <c r="F56" i="207"/>
  <c r="G56" i="207"/>
  <c r="I57" i="207"/>
  <c r="I58" i="207"/>
  <c r="F59" i="207"/>
  <c r="G59" i="207"/>
  <c r="I60" i="207"/>
  <c r="I61" i="207"/>
  <c r="F62" i="207"/>
  <c r="G62" i="207"/>
  <c r="I63" i="207"/>
  <c r="I64" i="207"/>
  <c r="I47" i="207"/>
  <c r="I45" i="207"/>
  <c r="I44" i="207"/>
  <c r="G43" i="207"/>
  <c r="F43" i="207"/>
  <c r="I42" i="207"/>
  <c r="I41" i="207"/>
  <c r="I40" i="207"/>
  <c r="I39" i="207"/>
  <c r="G38" i="207"/>
  <c r="F38" i="207"/>
  <c r="I37" i="207"/>
  <c r="I36" i="207"/>
  <c r="G35" i="207"/>
  <c r="F35" i="207"/>
  <c r="I34" i="207"/>
  <c r="I33" i="207"/>
  <c r="G32" i="207"/>
  <c r="F32" i="207"/>
  <c r="I31" i="207"/>
  <c r="G30" i="207"/>
  <c r="F30" i="207"/>
  <c r="F28" i="207"/>
  <c r="I27" i="207"/>
  <c r="I26" i="207"/>
  <c r="G25" i="207"/>
  <c r="F25" i="207"/>
  <c r="G22" i="207"/>
  <c r="F22" i="207"/>
  <c r="G19" i="207"/>
  <c r="F19" i="207"/>
  <c r="I18" i="207"/>
  <c r="I17" i="207"/>
  <c r="G16" i="207"/>
  <c r="F16" i="207"/>
  <c r="D16" i="207"/>
  <c r="D19" i="207" s="1"/>
  <c r="D22" i="207" s="1"/>
  <c r="D25" i="207" s="1"/>
  <c r="I15" i="207"/>
  <c r="G13" i="207"/>
  <c r="F13" i="207"/>
  <c r="E133" i="162"/>
  <c r="E52" i="162"/>
  <c r="E47" i="162"/>
  <c r="E46" i="162" s="1"/>
  <c r="E43" i="162"/>
  <c r="E45" i="162" l="1"/>
  <c r="E44" i="162" s="1"/>
  <c r="I65" i="207"/>
  <c r="I77" i="207"/>
  <c r="I68" i="207"/>
  <c r="I74" i="207"/>
  <c r="I80" i="207"/>
  <c r="I86" i="207"/>
  <c r="I71" i="207"/>
  <c r="I83" i="207"/>
  <c r="I56" i="207"/>
  <c r="I53" i="207"/>
  <c r="I50" i="207"/>
  <c r="I62" i="207"/>
  <c r="I59" i="207"/>
  <c r="I43" i="207"/>
  <c r="I25" i="207"/>
  <c r="I16" i="207"/>
  <c r="I32" i="207"/>
  <c r="I38" i="207"/>
  <c r="I35" i="207"/>
  <c r="I13" i="207"/>
  <c r="I30" i="207"/>
  <c r="F29" i="83"/>
  <c r="D27" i="83" l="1"/>
  <c r="H34" i="83"/>
  <c r="D33" i="83"/>
  <c r="E19" i="83"/>
  <c r="H19" i="83" s="1"/>
  <c r="H20" i="83"/>
  <c r="I20" i="83" s="1"/>
  <c r="E140" i="176" l="1"/>
  <c r="F105" i="81" l="1"/>
  <c r="E28" i="81"/>
  <c r="D43" i="81"/>
  <c r="I20" i="161" l="1"/>
  <c r="F20" i="161"/>
  <c r="H74" i="166" l="1"/>
  <c r="H51" i="166"/>
  <c r="H38" i="166"/>
  <c r="F34" i="166"/>
  <c r="H14" i="166"/>
  <c r="H13" i="166"/>
  <c r="H12" i="166" l="1"/>
  <c r="H131" i="187" l="1"/>
  <c r="I131" i="187" s="1"/>
  <c r="F131" i="187"/>
  <c r="H130" i="187"/>
  <c r="H40" i="187"/>
  <c r="H35" i="187"/>
  <c r="H14" i="187" l="1"/>
  <c r="H57" i="167" l="1"/>
  <c r="D15" i="167"/>
  <c r="E15" i="167"/>
  <c r="H15" i="167"/>
  <c r="D16" i="167"/>
  <c r="E16" i="167"/>
  <c r="H16" i="167"/>
  <c r="D17" i="167"/>
  <c r="E17" i="167"/>
  <c r="H17" i="167"/>
  <c r="E9" i="167"/>
  <c r="E10" i="167"/>
  <c r="D9" i="167"/>
  <c r="D10" i="167"/>
  <c r="D23" i="167" s="1"/>
  <c r="E22" i="167" l="1"/>
  <c r="E14" i="167"/>
  <c r="H10" i="167"/>
  <c r="H23" i="167" s="1"/>
  <c r="F240" i="68"/>
  <c r="H9" i="167"/>
  <c r="H22" i="167" s="1"/>
  <c r="D14" i="167"/>
  <c r="E23" i="167"/>
  <c r="H14" i="167"/>
  <c r="D22" i="167"/>
  <c r="D8" i="167"/>
  <c r="E8" i="167"/>
  <c r="H8" i="167" l="1"/>
  <c r="H12" i="167" l="1"/>
  <c r="H13" i="167"/>
  <c r="E11" i="167"/>
  <c r="D11" i="167"/>
  <c r="H11" i="167" l="1"/>
  <c r="G82" i="92"/>
  <c r="G86" i="92"/>
  <c r="F71" i="187"/>
  <c r="H26" i="161" l="1"/>
  <c r="D26" i="161"/>
  <c r="H22" i="161"/>
  <c r="D22" i="161"/>
  <c r="H46" i="167" l="1"/>
  <c r="H45" i="167"/>
  <c r="H44" i="167"/>
  <c r="H36" i="167"/>
  <c r="H29" i="167"/>
  <c r="H28" i="167"/>
  <c r="H26" i="167"/>
  <c r="H163" i="68" l="1"/>
  <c r="I163" i="68"/>
  <c r="J163" i="68"/>
  <c r="K163" i="68"/>
  <c r="L163" i="68"/>
  <c r="M163" i="68"/>
  <c r="N163" i="68"/>
  <c r="O163" i="68"/>
  <c r="H64" i="166"/>
  <c r="H62" i="166"/>
  <c r="H46" i="166"/>
  <c r="H34" i="166"/>
  <c r="I34" i="166" s="1"/>
  <c r="H147" i="187" l="1"/>
  <c r="H141" i="187"/>
  <c r="H140" i="187"/>
  <c r="H136" i="187"/>
  <c r="H134" i="187"/>
  <c r="H133" i="187"/>
  <c r="H132" i="187"/>
  <c r="H79" i="187"/>
  <c r="H71" i="187"/>
  <c r="I71" i="187" s="1"/>
  <c r="H52" i="187"/>
  <c r="H50" i="187"/>
  <c r="H48" i="187"/>
  <c r="H44" i="187" s="1"/>
  <c r="H47" i="187"/>
  <c r="H43" i="187" s="1"/>
  <c r="H11" i="187"/>
  <c r="H31" i="187"/>
  <c r="H34" i="187"/>
  <c r="E40" i="176" l="1"/>
  <c r="E38" i="176" s="1"/>
  <c r="D38" i="176"/>
  <c r="D206" i="68" l="1"/>
  <c r="E42" i="176" l="1"/>
  <c r="E39" i="176" s="1"/>
  <c r="F271" i="68" l="1"/>
  <c r="C222" i="68"/>
  <c r="F256" i="68"/>
  <c r="F248" i="68"/>
  <c r="C221" i="68"/>
  <c r="F90" i="68"/>
  <c r="E206" i="68"/>
  <c r="C212" i="68" l="1"/>
  <c r="F260" i="68"/>
  <c r="F206" i="68"/>
  <c r="C206" i="68" s="1"/>
  <c r="E33" i="83" l="1"/>
  <c r="H152" i="176" l="1"/>
  <c r="I152" i="176" s="1"/>
  <c r="F152" i="176"/>
  <c r="H20" i="176"/>
  <c r="I20" i="176" s="1"/>
  <c r="F20" i="176"/>
  <c r="H12" i="176"/>
  <c r="I12" i="176" s="1"/>
  <c r="F12" i="176"/>
  <c r="F25" i="91" l="1"/>
  <c r="E63" i="166" l="1"/>
  <c r="H63" i="166"/>
  <c r="E210" i="81" l="1"/>
  <c r="H210" i="81" s="1"/>
  <c r="H214" i="81"/>
  <c r="E25" i="81" l="1"/>
  <c r="I82" i="187" l="1"/>
  <c r="F82" i="187"/>
  <c r="I156" i="187" l="1"/>
  <c r="F156" i="187"/>
  <c r="H155" i="187"/>
  <c r="E155" i="187"/>
  <c r="D155" i="187"/>
  <c r="H154" i="187"/>
  <c r="E154" i="187"/>
  <c r="D154" i="187"/>
  <c r="H153" i="187"/>
  <c r="E153" i="187"/>
  <c r="D153" i="187"/>
  <c r="I149" i="187"/>
  <c r="F149" i="187"/>
  <c r="I148" i="187"/>
  <c r="F148" i="187"/>
  <c r="I147" i="187"/>
  <c r="F147" i="187"/>
  <c r="H146" i="187"/>
  <c r="E146" i="187"/>
  <c r="E160" i="187" s="1"/>
  <c r="F138" i="68" s="1"/>
  <c r="D146" i="187"/>
  <c r="I141" i="187"/>
  <c r="F141" i="187"/>
  <c r="I140" i="187"/>
  <c r="F140" i="187"/>
  <c r="H139" i="187"/>
  <c r="H144" i="187" s="1"/>
  <c r="H143" i="187" s="1"/>
  <c r="E139" i="187"/>
  <c r="E144" i="187" s="1"/>
  <c r="F135" i="68" s="1"/>
  <c r="D139" i="187"/>
  <c r="I136" i="187"/>
  <c r="F136" i="187"/>
  <c r="I134" i="187"/>
  <c r="F134" i="187"/>
  <c r="I133" i="187"/>
  <c r="F133" i="187"/>
  <c r="I132" i="187"/>
  <c r="F132" i="187"/>
  <c r="I130" i="187"/>
  <c r="F130" i="187"/>
  <c r="H124" i="187"/>
  <c r="H137" i="187" s="1"/>
  <c r="E124" i="187"/>
  <c r="E137" i="187" s="1"/>
  <c r="F129" i="68" s="1"/>
  <c r="D124" i="187"/>
  <c r="I119" i="187"/>
  <c r="F119" i="187"/>
  <c r="H118" i="187"/>
  <c r="H117" i="187" s="1"/>
  <c r="E118" i="187"/>
  <c r="E117" i="187" s="1"/>
  <c r="D118" i="187"/>
  <c r="I111" i="187"/>
  <c r="F111" i="187"/>
  <c r="H110" i="187"/>
  <c r="E110" i="187"/>
  <c r="D110" i="187"/>
  <c r="I108" i="187"/>
  <c r="F108" i="187"/>
  <c r="I107" i="187"/>
  <c r="F107" i="187"/>
  <c r="I106" i="187"/>
  <c r="F106" i="187"/>
  <c r="I105" i="187"/>
  <c r="F105" i="187"/>
  <c r="I104" i="187"/>
  <c r="F104" i="187"/>
  <c r="H103" i="187"/>
  <c r="E103" i="187"/>
  <c r="D103" i="187"/>
  <c r="H99" i="187"/>
  <c r="H91" i="187" s="1"/>
  <c r="E99" i="187"/>
  <c r="E91" i="187" s="1"/>
  <c r="D99" i="187"/>
  <c r="D91" i="187" s="1"/>
  <c r="H83" i="187"/>
  <c r="E83" i="187"/>
  <c r="E89" i="187" s="1"/>
  <c r="D83" i="187"/>
  <c r="H81" i="187"/>
  <c r="E81" i="187"/>
  <c r="D81" i="187"/>
  <c r="I79" i="187"/>
  <c r="F79" i="187"/>
  <c r="H78" i="187"/>
  <c r="E78" i="187"/>
  <c r="D78" i="187"/>
  <c r="H74" i="187"/>
  <c r="H73" i="187" s="1"/>
  <c r="E74" i="187"/>
  <c r="E73" i="187" s="1"/>
  <c r="D73" i="187"/>
  <c r="H70" i="187"/>
  <c r="E70" i="187"/>
  <c r="D70" i="187"/>
  <c r="H65" i="187"/>
  <c r="E65" i="187"/>
  <c r="D65" i="187"/>
  <c r="H63" i="187"/>
  <c r="E63" i="187"/>
  <c r="D63" i="187"/>
  <c r="H60" i="187"/>
  <c r="E60" i="187"/>
  <c r="D60" i="187"/>
  <c r="I52" i="187"/>
  <c r="F52" i="187"/>
  <c r="I50" i="187"/>
  <c r="F50" i="187"/>
  <c r="I48" i="187"/>
  <c r="F48" i="187"/>
  <c r="I47" i="187"/>
  <c r="F47" i="187"/>
  <c r="H46" i="187"/>
  <c r="E46" i="187"/>
  <c r="D46" i="187"/>
  <c r="H36" i="187"/>
  <c r="E36" i="187"/>
  <c r="I35" i="187"/>
  <c r="F35" i="187"/>
  <c r="I34" i="187"/>
  <c r="F34" i="187"/>
  <c r="H33" i="187"/>
  <c r="E33" i="187"/>
  <c r="D33" i="187"/>
  <c r="I31" i="187"/>
  <c r="F31" i="187"/>
  <c r="H28" i="187"/>
  <c r="H27" i="187"/>
  <c r="F21" i="187"/>
  <c r="H20" i="187"/>
  <c r="E20" i="187"/>
  <c r="E18" i="187" s="1"/>
  <c r="D20" i="187"/>
  <c r="D18" i="187" s="1"/>
  <c r="I14" i="187"/>
  <c r="F14" i="187"/>
  <c r="H12" i="187"/>
  <c r="E12" i="187"/>
  <c r="D12" i="187"/>
  <c r="I11" i="187"/>
  <c r="F11" i="187"/>
  <c r="H8" i="187"/>
  <c r="E8" i="187"/>
  <c r="D8" i="187"/>
  <c r="D89" i="187" l="1"/>
  <c r="D160" i="187"/>
  <c r="F125" i="68"/>
  <c r="D26" i="187"/>
  <c r="I81" i="187"/>
  <c r="I139" i="187"/>
  <c r="I155" i="187"/>
  <c r="F43" i="187"/>
  <c r="D42" i="187"/>
  <c r="I44" i="187"/>
  <c r="H26" i="187"/>
  <c r="I43" i="187"/>
  <c r="H102" i="187"/>
  <c r="H115" i="187" s="1"/>
  <c r="F18" i="187"/>
  <c r="F8" i="187"/>
  <c r="I20" i="187"/>
  <c r="I33" i="187"/>
  <c r="F70" i="187"/>
  <c r="F126" i="68"/>
  <c r="F110" i="187"/>
  <c r="I146" i="187"/>
  <c r="F33" i="187"/>
  <c r="D76" i="187"/>
  <c r="F122" i="68" s="1"/>
  <c r="I70" i="187"/>
  <c r="I110" i="187"/>
  <c r="I91" i="187"/>
  <c r="F153" i="187"/>
  <c r="I12" i="187"/>
  <c r="H18" i="187"/>
  <c r="I18" i="187" s="1"/>
  <c r="E57" i="187"/>
  <c r="E120" i="68" s="1"/>
  <c r="H42" i="187"/>
  <c r="I46" i="187"/>
  <c r="E76" i="187"/>
  <c r="I103" i="187"/>
  <c r="I153" i="187"/>
  <c r="I8" i="187"/>
  <c r="I27" i="187"/>
  <c r="D57" i="187"/>
  <c r="E119" i="68" s="1"/>
  <c r="F46" i="187"/>
  <c r="H76" i="187"/>
  <c r="H89" i="187"/>
  <c r="F81" i="187"/>
  <c r="E102" i="187"/>
  <c r="E115" i="187" s="1"/>
  <c r="I118" i="187"/>
  <c r="F146" i="187"/>
  <c r="H152" i="187"/>
  <c r="D152" i="187"/>
  <c r="F155" i="187"/>
  <c r="E42" i="187"/>
  <c r="E58" i="187"/>
  <c r="F120" i="68" s="1"/>
  <c r="F28" i="187"/>
  <c r="D159" i="187"/>
  <c r="F137" i="68"/>
  <c r="I124" i="187"/>
  <c r="E143" i="187"/>
  <c r="F160" i="187"/>
  <c r="E159" i="187"/>
  <c r="F91" i="187"/>
  <c r="E122" i="187"/>
  <c r="I28" i="187"/>
  <c r="F20" i="187"/>
  <c r="F27" i="187"/>
  <c r="F44" i="187"/>
  <c r="I78" i="187"/>
  <c r="H58" i="187"/>
  <c r="F103" i="187"/>
  <c r="F118" i="187"/>
  <c r="H122" i="187"/>
  <c r="F124" i="187"/>
  <c r="F139" i="187"/>
  <c r="D144" i="187"/>
  <c r="I144" i="187" s="1"/>
  <c r="H160" i="187"/>
  <c r="E26" i="187"/>
  <c r="F119" i="68"/>
  <c r="F78" i="187"/>
  <c r="D102" i="187"/>
  <c r="D115" i="187" s="1"/>
  <c r="D117" i="187"/>
  <c r="D122" i="187" s="1"/>
  <c r="D137" i="187"/>
  <c r="I137" i="187" s="1"/>
  <c r="E152" i="187"/>
  <c r="F12" i="187"/>
  <c r="H57" i="187"/>
  <c r="I89" i="187" l="1"/>
  <c r="F89" i="187"/>
  <c r="I76" i="187"/>
  <c r="I26" i="187"/>
  <c r="F26" i="187"/>
  <c r="F42" i="187"/>
  <c r="E163" i="187"/>
  <c r="E162" i="187"/>
  <c r="I42" i="187"/>
  <c r="I115" i="187"/>
  <c r="F159" i="187"/>
  <c r="I122" i="187"/>
  <c r="E56" i="187"/>
  <c r="D162" i="187"/>
  <c r="I102" i="187"/>
  <c r="D56" i="187"/>
  <c r="I152" i="187"/>
  <c r="F137" i="187"/>
  <c r="F128" i="68"/>
  <c r="D143" i="187"/>
  <c r="I143" i="187" s="1"/>
  <c r="F134" i="68"/>
  <c r="F136" i="68" s="1"/>
  <c r="F117" i="187"/>
  <c r="F152" i="187"/>
  <c r="F144" i="187"/>
  <c r="I117" i="187"/>
  <c r="F57" i="187"/>
  <c r="F58" i="187"/>
  <c r="F76" i="187"/>
  <c r="F123" i="68"/>
  <c r="F115" i="187"/>
  <c r="H159" i="187"/>
  <c r="I159" i="187" s="1"/>
  <c r="I160" i="187"/>
  <c r="H163" i="187"/>
  <c r="I58" i="187"/>
  <c r="F102" i="187"/>
  <c r="I57" i="187"/>
  <c r="H56" i="187"/>
  <c r="H162" i="187"/>
  <c r="D163" i="187"/>
  <c r="F122" i="187"/>
  <c r="E161" i="187" l="1"/>
  <c r="F162" i="187"/>
  <c r="D161" i="187"/>
  <c r="F56" i="187"/>
  <c r="I56" i="187"/>
  <c r="F143" i="187"/>
  <c r="F163" i="187"/>
  <c r="I163" i="187"/>
  <c r="I162" i="187"/>
  <c r="H161" i="187"/>
  <c r="F161" i="187" l="1"/>
  <c r="I161" i="187"/>
  <c r="E147" i="176"/>
  <c r="D37" i="176"/>
  <c r="I26" i="166" l="1"/>
  <c r="I29" i="166" s="1"/>
  <c r="H26" i="166"/>
  <c r="H29" i="166" s="1"/>
  <c r="H28" i="166" s="1"/>
  <c r="D26" i="166"/>
  <c r="I22" i="166"/>
  <c r="F22" i="166"/>
  <c r="D29" i="166" l="1"/>
  <c r="G164" i="68" s="1"/>
  <c r="D25" i="166"/>
  <c r="D24" i="166" s="1"/>
  <c r="D22" i="166"/>
  <c r="G161" i="68" s="1"/>
  <c r="D16" i="166"/>
  <c r="D15" i="166" s="1"/>
  <c r="E22" i="166"/>
  <c r="G162" i="68" s="1"/>
  <c r="E16" i="166"/>
  <c r="E15" i="166" s="1"/>
  <c r="H22" i="166"/>
  <c r="H16" i="166"/>
  <c r="C26" i="68"/>
  <c r="G163" i="68" l="1"/>
  <c r="D28" i="166"/>
  <c r="F16" i="166"/>
  <c r="I16" i="166"/>
  <c r="P141" i="68" l="1"/>
  <c r="P140" i="68"/>
  <c r="G141" i="68"/>
  <c r="P261" i="68"/>
  <c r="D141" i="68"/>
  <c r="D140" i="68"/>
  <c r="G140" i="68" l="1"/>
  <c r="E90" i="68"/>
  <c r="C140" i="68" l="1"/>
  <c r="E141" i="68"/>
  <c r="F141" i="68"/>
  <c r="F102" i="68" l="1"/>
  <c r="C141" i="68"/>
  <c r="F261" i="68"/>
  <c r="H19" i="162"/>
  <c r="E58" i="162" l="1"/>
  <c r="D58" i="162"/>
  <c r="F58" i="162" l="1"/>
  <c r="I58" i="162"/>
  <c r="H48" i="162" l="1"/>
  <c r="E48" i="162"/>
  <c r="E12" i="162"/>
  <c r="H12" i="162"/>
  <c r="I21" i="161"/>
  <c r="F21" i="161"/>
  <c r="D212" i="81" l="1"/>
  <c r="F113" i="81"/>
  <c r="F106" i="81"/>
  <c r="F34" i="81"/>
  <c r="E37" i="91" l="1"/>
  <c r="H37" i="91" s="1"/>
  <c r="H15" i="91"/>
  <c r="I161" i="176" l="1"/>
  <c r="F161" i="176"/>
  <c r="I160" i="176"/>
  <c r="F160" i="176"/>
  <c r="H159" i="176"/>
  <c r="H165" i="176" s="1"/>
  <c r="E159" i="176"/>
  <c r="E165" i="176" s="1"/>
  <c r="D159" i="176"/>
  <c r="D165" i="176" s="1"/>
  <c r="E151" i="176"/>
  <c r="E153" i="176" s="1"/>
  <c r="F78" i="68" s="1"/>
  <c r="D151" i="176"/>
  <c r="D153" i="176" s="1"/>
  <c r="F77" i="68" s="1"/>
  <c r="C77" i="68" s="1"/>
  <c r="H148" i="176"/>
  <c r="I148" i="176" s="1"/>
  <c r="F148" i="176"/>
  <c r="H145" i="176"/>
  <c r="H144" i="176"/>
  <c r="E143" i="176"/>
  <c r="H143" i="176" s="1"/>
  <c r="D143" i="176"/>
  <c r="H142" i="176"/>
  <c r="I142" i="176" s="1"/>
  <c r="F142" i="176"/>
  <c r="H141" i="176"/>
  <c r="F141" i="176"/>
  <c r="E146" i="176"/>
  <c r="D140" i="176"/>
  <c r="H138" i="176"/>
  <c r="E138" i="176"/>
  <c r="D138" i="176"/>
  <c r="H134" i="176"/>
  <c r="I134" i="176" s="1"/>
  <c r="F134" i="176"/>
  <c r="H133" i="176"/>
  <c r="E132" i="176"/>
  <c r="D132" i="176"/>
  <c r="E131" i="176"/>
  <c r="D131" i="176"/>
  <c r="E130" i="176"/>
  <c r="D130" i="176"/>
  <c r="H127" i="176"/>
  <c r="I127" i="176" s="1"/>
  <c r="F127" i="176"/>
  <c r="H126" i="176"/>
  <c r="F126" i="176"/>
  <c r="E125" i="176"/>
  <c r="D125" i="176"/>
  <c r="E124" i="176"/>
  <c r="D124" i="176"/>
  <c r="E123" i="176"/>
  <c r="D123" i="176"/>
  <c r="I121" i="176"/>
  <c r="F121" i="176"/>
  <c r="H120" i="176"/>
  <c r="H119" i="176"/>
  <c r="I119" i="176" s="1"/>
  <c r="F119" i="176"/>
  <c r="E118" i="176"/>
  <c r="D118" i="176"/>
  <c r="H117" i="176"/>
  <c r="I117" i="176" s="1"/>
  <c r="F117" i="176"/>
  <c r="H116" i="176"/>
  <c r="F116" i="176"/>
  <c r="E115" i="176"/>
  <c r="D115" i="176"/>
  <c r="E114" i="176"/>
  <c r="H114" i="176" s="1"/>
  <c r="D114" i="176"/>
  <c r="E113" i="176"/>
  <c r="D113" i="176"/>
  <c r="H107" i="176"/>
  <c r="H106" i="176" s="1"/>
  <c r="F107" i="176"/>
  <c r="E106" i="176"/>
  <c r="D106" i="176"/>
  <c r="D105" i="176" s="1"/>
  <c r="D137" i="176" s="1"/>
  <c r="E101" i="176"/>
  <c r="H101" i="176" s="1"/>
  <c r="D101" i="176"/>
  <c r="D99" i="176" s="1"/>
  <c r="H100" i="176"/>
  <c r="E98" i="176"/>
  <c r="H98" i="176" s="1"/>
  <c r="D98" i="176"/>
  <c r="E97" i="176"/>
  <c r="H97" i="176" s="1"/>
  <c r="D97" i="176"/>
  <c r="H94" i="176"/>
  <c r="I94" i="176" s="1"/>
  <c r="F94" i="176"/>
  <c r="H93" i="176"/>
  <c r="H90" i="176" s="1"/>
  <c r="F93" i="176"/>
  <c r="E92" i="176"/>
  <c r="D92" i="176"/>
  <c r="E91" i="176"/>
  <c r="D91" i="176"/>
  <c r="E90" i="176"/>
  <c r="D90" i="176"/>
  <c r="I88" i="176"/>
  <c r="F88" i="176"/>
  <c r="H87" i="176"/>
  <c r="H86" i="176"/>
  <c r="I86" i="176" s="1"/>
  <c r="F86" i="176"/>
  <c r="E85" i="176"/>
  <c r="D85" i="176"/>
  <c r="H84" i="176"/>
  <c r="I84" i="176" s="1"/>
  <c r="F84" i="176"/>
  <c r="H83" i="176"/>
  <c r="I83" i="176" s="1"/>
  <c r="F83" i="176"/>
  <c r="E82" i="176"/>
  <c r="D82" i="176"/>
  <c r="E81" i="176"/>
  <c r="D81" i="176"/>
  <c r="E80" i="176"/>
  <c r="H80" i="176" s="1"/>
  <c r="D80" i="176"/>
  <c r="H68" i="176"/>
  <c r="I68" i="176" s="1"/>
  <c r="F68" i="176"/>
  <c r="H67" i="176"/>
  <c r="I67" i="176" s="1"/>
  <c r="F67" i="176"/>
  <c r="H66" i="176"/>
  <c r="E65" i="176"/>
  <c r="E64" i="176" s="1"/>
  <c r="D65" i="176"/>
  <c r="D64" i="176" s="1"/>
  <c r="H62" i="176"/>
  <c r="E62" i="176"/>
  <c r="D62" i="176"/>
  <c r="H61" i="176"/>
  <c r="I61" i="176" s="1"/>
  <c r="F61" i="176"/>
  <c r="H60" i="176"/>
  <c r="I60" i="176" s="1"/>
  <c r="F60" i="176"/>
  <c r="E59" i="176"/>
  <c r="H59" i="176" s="1"/>
  <c r="D59" i="176"/>
  <c r="H58" i="176"/>
  <c r="H57" i="176"/>
  <c r="D41" i="176"/>
  <c r="E37" i="176"/>
  <c r="E70" i="176" s="1"/>
  <c r="H70" i="176" s="1"/>
  <c r="E66" i="68" s="1"/>
  <c r="H40" i="176"/>
  <c r="D71" i="176"/>
  <c r="F65" i="68" s="1"/>
  <c r="E34" i="176"/>
  <c r="H34" i="176" s="1"/>
  <c r="D34" i="176"/>
  <c r="H27" i="176"/>
  <c r="E26" i="176"/>
  <c r="E25" i="176" s="1"/>
  <c r="H22" i="176" s="1"/>
  <c r="D26" i="176"/>
  <c r="D25" i="176" s="1"/>
  <c r="H21" i="176"/>
  <c r="I21" i="176" s="1"/>
  <c r="F21" i="176"/>
  <c r="E18" i="176"/>
  <c r="D18" i="176"/>
  <c r="H17" i="176"/>
  <c r="H16" i="176"/>
  <c r="H15" i="176"/>
  <c r="E14" i="176"/>
  <c r="D14" i="176"/>
  <c r="H13" i="176"/>
  <c r="I13" i="176" s="1"/>
  <c r="F13" i="176"/>
  <c r="H11" i="176"/>
  <c r="I11" i="176" s="1"/>
  <c r="F11" i="176"/>
  <c r="E10" i="176"/>
  <c r="D10" i="176"/>
  <c r="E9" i="176"/>
  <c r="D9" i="176"/>
  <c r="E31" i="176" l="1"/>
  <c r="D31" i="176"/>
  <c r="E71" i="68"/>
  <c r="I141" i="176"/>
  <c r="H140" i="176"/>
  <c r="F79" i="68"/>
  <c r="C79" i="68" s="1"/>
  <c r="C78" i="68"/>
  <c r="F37" i="176"/>
  <c r="I34" i="176"/>
  <c r="I106" i="176"/>
  <c r="F59" i="176"/>
  <c r="I90" i="176"/>
  <c r="H132" i="176"/>
  <c r="I132" i="176" s="1"/>
  <c r="H85" i="176"/>
  <c r="I85" i="176" s="1"/>
  <c r="D110" i="176"/>
  <c r="H147" i="176"/>
  <c r="I147" i="176" s="1"/>
  <c r="H9" i="176"/>
  <c r="I9" i="176" s="1"/>
  <c r="F10" i="176"/>
  <c r="H14" i="176"/>
  <c r="H65" i="176"/>
  <c r="H64" i="176" s="1"/>
  <c r="I64" i="176" s="1"/>
  <c r="D78" i="176"/>
  <c r="D77" i="176"/>
  <c r="D103" i="176" s="1"/>
  <c r="D102" i="176" s="1"/>
  <c r="E122" i="176"/>
  <c r="F125" i="176"/>
  <c r="H42" i="176"/>
  <c r="I42" i="176" s="1"/>
  <c r="H91" i="176"/>
  <c r="I91" i="176" s="1"/>
  <c r="H92" i="176"/>
  <c r="I92" i="176" s="1"/>
  <c r="E99" i="176"/>
  <c r="H99" i="176" s="1"/>
  <c r="I114" i="176"/>
  <c r="H115" i="176"/>
  <c r="I115" i="176" s="1"/>
  <c r="I80" i="176"/>
  <c r="I98" i="176"/>
  <c r="F64" i="176"/>
  <c r="F80" i="176"/>
  <c r="I107" i="176"/>
  <c r="F131" i="176"/>
  <c r="E77" i="176"/>
  <c r="H77" i="176" s="1"/>
  <c r="F92" i="176"/>
  <c r="I93" i="176"/>
  <c r="F124" i="176"/>
  <c r="D129" i="176"/>
  <c r="H131" i="176"/>
  <c r="I131" i="176" s="1"/>
  <c r="I165" i="176"/>
  <c r="F85" i="176"/>
  <c r="F118" i="176"/>
  <c r="E129" i="176"/>
  <c r="F132" i="176"/>
  <c r="F147" i="176"/>
  <c r="H10" i="176"/>
  <c r="I40" i="176"/>
  <c r="H130" i="176"/>
  <c r="F18" i="176"/>
  <c r="H26" i="176"/>
  <c r="D35" i="176"/>
  <c r="D33" i="176" s="1"/>
  <c r="D79" i="176"/>
  <c r="D96" i="176"/>
  <c r="F98" i="176"/>
  <c r="E111" i="176"/>
  <c r="F115" i="176"/>
  <c r="I116" i="176"/>
  <c r="F9" i="176"/>
  <c r="H96" i="176"/>
  <c r="H124" i="176"/>
  <c r="I124" i="176" s="1"/>
  <c r="H39" i="176"/>
  <c r="F82" i="176"/>
  <c r="F151" i="176"/>
  <c r="F165" i="176"/>
  <c r="I59" i="176"/>
  <c r="D122" i="176"/>
  <c r="F123" i="176"/>
  <c r="D70" i="176"/>
  <c r="D167" i="176" s="1"/>
  <c r="H81" i="176"/>
  <c r="E79" i="176"/>
  <c r="F81" i="176"/>
  <c r="E78" i="176"/>
  <c r="E89" i="176"/>
  <c r="F90" i="176"/>
  <c r="H18" i="176"/>
  <c r="I18" i="176" s="1"/>
  <c r="H25" i="176"/>
  <c r="E105" i="176"/>
  <c r="F106" i="176"/>
  <c r="E112" i="176"/>
  <c r="H113" i="176"/>
  <c r="F113" i="176"/>
  <c r="E110" i="176"/>
  <c r="H123" i="176"/>
  <c r="I126" i="176"/>
  <c r="H125" i="176"/>
  <c r="I125" i="176" s="1"/>
  <c r="D136" i="176"/>
  <c r="F153" i="176"/>
  <c r="H24" i="176"/>
  <c r="F34" i="176"/>
  <c r="H37" i="176"/>
  <c r="F42" i="176"/>
  <c r="F65" i="176"/>
  <c r="F91" i="176"/>
  <c r="D89" i="176"/>
  <c r="F114" i="176"/>
  <c r="D112" i="176"/>
  <c r="D111" i="176"/>
  <c r="F140" i="176"/>
  <c r="D146" i="176"/>
  <c r="D39" i="176"/>
  <c r="D36" i="176"/>
  <c r="F40" i="176"/>
  <c r="E96" i="176"/>
  <c r="H105" i="176"/>
  <c r="I105" i="176" s="1"/>
  <c r="H151" i="176"/>
  <c r="F159" i="176"/>
  <c r="E149" i="176"/>
  <c r="F149" i="176" s="1"/>
  <c r="H82" i="176"/>
  <c r="I82" i="176" s="1"/>
  <c r="H118" i="176"/>
  <c r="I118" i="176" s="1"/>
  <c r="I159" i="176"/>
  <c r="I10" i="176" l="1"/>
  <c r="H31" i="176"/>
  <c r="D168" i="176"/>
  <c r="E29" i="176"/>
  <c r="H29" i="176" s="1"/>
  <c r="F63" i="68"/>
  <c r="H38" i="176"/>
  <c r="I38" i="176" s="1"/>
  <c r="E36" i="176"/>
  <c r="F36" i="176" s="1"/>
  <c r="F74" i="68"/>
  <c r="I65" i="176"/>
  <c r="D29" i="176"/>
  <c r="F62" i="68"/>
  <c r="D69" i="176"/>
  <c r="E65" i="68"/>
  <c r="D109" i="176"/>
  <c r="H89" i="176"/>
  <c r="I89" i="176" s="1"/>
  <c r="H149" i="176"/>
  <c r="I149" i="176" s="1"/>
  <c r="D76" i="176"/>
  <c r="I70" i="176"/>
  <c r="H111" i="176"/>
  <c r="I111" i="176" s="1"/>
  <c r="F122" i="176"/>
  <c r="F77" i="176"/>
  <c r="E103" i="176"/>
  <c r="F79" i="176"/>
  <c r="F129" i="176"/>
  <c r="F38" i="176"/>
  <c r="F89" i="176"/>
  <c r="E71" i="176"/>
  <c r="I39" i="176"/>
  <c r="F96" i="176"/>
  <c r="F70" i="176"/>
  <c r="F31" i="176"/>
  <c r="I96" i="176"/>
  <c r="H129" i="176"/>
  <c r="I129" i="176" s="1"/>
  <c r="F111" i="176"/>
  <c r="F39" i="176"/>
  <c r="I37" i="176"/>
  <c r="I77" i="176"/>
  <c r="H103" i="176"/>
  <c r="H146" i="176"/>
  <c r="I140" i="176"/>
  <c r="I113" i="176"/>
  <c r="H112" i="176"/>
  <c r="I112" i="176" s="1"/>
  <c r="E137" i="176"/>
  <c r="E167" i="176" s="1"/>
  <c r="F105" i="176"/>
  <c r="I151" i="176"/>
  <c r="H153" i="176"/>
  <c r="I153" i="176" s="1"/>
  <c r="H122" i="176"/>
  <c r="I122" i="176" s="1"/>
  <c r="I123" i="176"/>
  <c r="F112" i="176"/>
  <c r="I81" i="176"/>
  <c r="H78" i="176"/>
  <c r="H79" i="176"/>
  <c r="I79" i="176" s="1"/>
  <c r="F146" i="176"/>
  <c r="H110" i="176"/>
  <c r="F110" i="176"/>
  <c r="E109" i="176"/>
  <c r="F78" i="176"/>
  <c r="E76" i="176"/>
  <c r="I46" i="167"/>
  <c r="I45" i="167"/>
  <c r="I44" i="167"/>
  <c r="F44" i="167"/>
  <c r="F45" i="167"/>
  <c r="F46" i="167"/>
  <c r="F29" i="176" l="1"/>
  <c r="F59" i="68"/>
  <c r="I29" i="176"/>
  <c r="H36" i="176"/>
  <c r="I36" i="176" s="1"/>
  <c r="E168" i="176"/>
  <c r="H168" i="176" s="1"/>
  <c r="I168" i="176" s="1"/>
  <c r="I146" i="176"/>
  <c r="F75" i="68"/>
  <c r="I31" i="176"/>
  <c r="D166" i="176"/>
  <c r="F76" i="176"/>
  <c r="F109" i="176"/>
  <c r="E69" i="176"/>
  <c r="H69" i="176" s="1"/>
  <c r="I69" i="176" s="1"/>
  <c r="H71" i="176"/>
  <c r="F71" i="176"/>
  <c r="H109" i="176"/>
  <c r="I109" i="176" s="1"/>
  <c r="I110" i="176"/>
  <c r="H137" i="176"/>
  <c r="E72" i="68" s="1"/>
  <c r="F137" i="176"/>
  <c r="E136" i="176"/>
  <c r="F136" i="176" s="1"/>
  <c r="I78" i="176"/>
  <c r="H76" i="176"/>
  <c r="I76" i="176" s="1"/>
  <c r="E102" i="176"/>
  <c r="F102" i="176" s="1"/>
  <c r="F168" i="176" l="1"/>
  <c r="I71" i="176"/>
  <c r="F66" i="68"/>
  <c r="F60" i="68" s="1"/>
  <c r="F69" i="176"/>
  <c r="H136" i="176"/>
  <c r="I136" i="176" s="1"/>
  <c r="I137" i="176"/>
  <c r="H102" i="176"/>
  <c r="I102" i="176" s="1"/>
  <c r="E166" i="176"/>
  <c r="F166" i="176" s="1"/>
  <c r="H167" i="176"/>
  <c r="F167" i="176"/>
  <c r="I167" i="176" l="1"/>
  <c r="H166" i="176"/>
  <c r="I166" i="176" s="1"/>
  <c r="I89" i="92"/>
  <c r="I88" i="92"/>
  <c r="I87" i="92"/>
  <c r="F86" i="92"/>
  <c r="I86" i="92" s="1"/>
  <c r="I85" i="92"/>
  <c r="I84" i="92"/>
  <c r="I83" i="92"/>
  <c r="F82" i="92"/>
  <c r="I81" i="92"/>
  <c r="G80" i="92"/>
  <c r="F80" i="92"/>
  <c r="I80" i="92" l="1"/>
  <c r="I82" i="92"/>
  <c r="H38" i="91"/>
  <c r="F38" i="91"/>
  <c r="I38" i="91" s="1"/>
  <c r="D37" i="91"/>
  <c r="E36" i="91"/>
  <c r="H36" i="91" s="1"/>
  <c r="D36" i="91"/>
  <c r="D35" i="91" s="1"/>
  <c r="D55" i="91" s="1"/>
  <c r="D60" i="91" s="1"/>
  <c r="G275" i="68" l="1"/>
  <c r="I37" i="91"/>
  <c r="E35" i="91"/>
  <c r="F37" i="91"/>
  <c r="H35" i="91"/>
  <c r="I35" i="91" s="1"/>
  <c r="I36" i="91"/>
  <c r="F36" i="91"/>
  <c r="F35" i="91" l="1"/>
  <c r="E55" i="91"/>
  <c r="H55" i="91" l="1"/>
  <c r="G276" i="68" s="1"/>
  <c r="G277" i="68" s="1"/>
  <c r="E60" i="91"/>
  <c r="H11" i="162"/>
  <c r="E11" i="162"/>
  <c r="I13" i="162"/>
  <c r="F13" i="162"/>
  <c r="H17" i="161"/>
  <c r="E17" i="161"/>
  <c r="D17" i="161"/>
  <c r="D14" i="161" l="1"/>
  <c r="H60" i="91"/>
  <c r="I60" i="91" s="1"/>
  <c r="F60" i="91"/>
  <c r="D63" i="166" l="1"/>
  <c r="D211" i="81" l="1"/>
  <c r="D264" i="68" l="1"/>
  <c r="C70" i="68" l="1"/>
  <c r="E69" i="68"/>
  <c r="E70" i="68"/>
  <c r="E68" i="68"/>
  <c r="F69" i="68"/>
  <c r="F70" i="68"/>
  <c r="F68" i="68"/>
  <c r="E63" i="68"/>
  <c r="E64" i="68"/>
  <c r="E62" i="68"/>
  <c r="E102" i="68"/>
  <c r="D220" i="68"/>
  <c r="D219" i="68"/>
  <c r="D261" i="68"/>
  <c r="E270" i="68"/>
  <c r="E271" i="68"/>
  <c r="E269" i="68"/>
  <c r="P263" i="68"/>
  <c r="D263" i="68"/>
  <c r="D260" i="68" s="1"/>
  <c r="P264" i="68"/>
  <c r="P265" i="68"/>
  <c r="F259" i="68"/>
  <c r="E248" i="68"/>
  <c r="D246" i="68"/>
  <c r="D247" i="68"/>
  <c r="D245" i="68"/>
  <c r="E246" i="68"/>
  <c r="E247" i="68"/>
  <c r="E245" i="68"/>
  <c r="P246" i="68"/>
  <c r="P247" i="68"/>
  <c r="P245" i="68"/>
  <c r="G246" i="68"/>
  <c r="G247" i="68"/>
  <c r="G245" i="68"/>
  <c r="P207" i="68"/>
  <c r="P206" i="68"/>
  <c r="G207" i="68"/>
  <c r="G206" i="68"/>
  <c r="D208" i="68"/>
  <c r="D207" i="68"/>
  <c r="D218" i="68"/>
  <c r="G260" i="68" l="1"/>
  <c r="C248" i="68"/>
  <c r="E103" i="68" l="1"/>
  <c r="E260" i="68"/>
  <c r="E261" i="68"/>
  <c r="C266" i="68"/>
  <c r="E249" i="68"/>
  <c r="C249" i="68" s="1"/>
  <c r="F177" i="68"/>
  <c r="F178" i="68"/>
  <c r="F176" i="68"/>
  <c r="E174" i="68"/>
  <c r="E173" i="68" s="1"/>
  <c r="G174" i="68"/>
  <c r="G175" i="68"/>
  <c r="G173" i="68"/>
  <c r="E168" i="68"/>
  <c r="E169" i="68"/>
  <c r="E138" i="68"/>
  <c r="E137" i="68"/>
  <c r="D90" i="68"/>
  <c r="D89" i="68"/>
  <c r="P90" i="68"/>
  <c r="P89" i="68"/>
  <c r="G90" i="68"/>
  <c r="G89" i="68"/>
  <c r="C94" i="68"/>
  <c r="F94" i="68"/>
  <c r="D45" i="68"/>
  <c r="D46" i="68"/>
  <c r="D44" i="68"/>
  <c r="D23" i="68" s="1"/>
  <c r="D25" i="68" s="1"/>
  <c r="P45" i="68"/>
  <c r="P46" i="68"/>
  <c r="P44" i="68"/>
  <c r="G45" i="68"/>
  <c r="G46" i="68"/>
  <c r="G44" i="68"/>
  <c r="E44" i="68"/>
  <c r="E23" i="68" s="1"/>
  <c r="E46" i="68"/>
  <c r="E45" i="68"/>
  <c r="E40" i="68"/>
  <c r="C44" i="68"/>
  <c r="C22" i="68"/>
  <c r="F22" i="68"/>
  <c r="F21" i="68"/>
  <c r="P234" i="68"/>
  <c r="P235" i="68"/>
  <c r="H233" i="68"/>
  <c r="I233" i="68"/>
  <c r="J233" i="68"/>
  <c r="K233" i="68"/>
  <c r="L233" i="68"/>
  <c r="M233" i="68"/>
  <c r="N233" i="68"/>
  <c r="O233" i="68"/>
  <c r="P233" i="68"/>
  <c r="G234" i="68"/>
  <c r="G235" i="68"/>
  <c r="G233" i="68"/>
  <c r="D234" i="68"/>
  <c r="D235" i="68"/>
  <c r="E233" i="68"/>
  <c r="D233" i="68"/>
  <c r="E235" i="68"/>
  <c r="E234" i="68"/>
  <c r="C23" i="68" l="1"/>
  <c r="C39" i="68"/>
  <c r="E24" i="68"/>
  <c r="I57" i="167"/>
  <c r="F57" i="167"/>
  <c r="H56" i="167"/>
  <c r="E56" i="167"/>
  <c r="E59" i="167" s="1"/>
  <c r="D56" i="167"/>
  <c r="D59" i="167" s="1"/>
  <c r="F245" i="68" s="1"/>
  <c r="C245" i="68" s="1"/>
  <c r="H47" i="167"/>
  <c r="E47" i="167"/>
  <c r="D47" i="167"/>
  <c r="H43" i="167"/>
  <c r="E43" i="167"/>
  <c r="D43" i="167"/>
  <c r="E42" i="167"/>
  <c r="H42" i="167" s="1"/>
  <c r="D42" i="167"/>
  <c r="E41" i="167"/>
  <c r="E53" i="167" s="1"/>
  <c r="E62" i="167" s="1"/>
  <c r="D41" i="167"/>
  <c r="D53" i="167" s="1"/>
  <c r="H40" i="167"/>
  <c r="E40" i="167"/>
  <c r="D40" i="167"/>
  <c r="D52" i="167" s="1"/>
  <c r="D242" i="68" s="1"/>
  <c r="H37" i="167"/>
  <c r="E37" i="167"/>
  <c r="D37" i="167"/>
  <c r="I36" i="167"/>
  <c r="F36" i="167"/>
  <c r="H34" i="167"/>
  <c r="I34" i="167" s="1"/>
  <c r="F34" i="167"/>
  <c r="E33" i="167"/>
  <c r="D33" i="167"/>
  <c r="H32" i="167"/>
  <c r="H31" i="167" s="1"/>
  <c r="E31" i="167"/>
  <c r="D31" i="167"/>
  <c r="I29" i="167"/>
  <c r="F29" i="167"/>
  <c r="I28" i="167"/>
  <c r="F28" i="167"/>
  <c r="F27" i="167"/>
  <c r="I26" i="167"/>
  <c r="F26" i="167"/>
  <c r="E25" i="167"/>
  <c r="D25" i="167"/>
  <c r="F239" i="68"/>
  <c r="E239" i="68"/>
  <c r="H73" i="166"/>
  <c r="E73" i="166"/>
  <c r="D73" i="166"/>
  <c r="H70" i="166"/>
  <c r="H68" i="166" s="1"/>
  <c r="E70" i="166"/>
  <c r="D70" i="166"/>
  <c r="D68" i="166" s="1"/>
  <c r="I64" i="166"/>
  <c r="F64" i="166"/>
  <c r="D58" i="166"/>
  <c r="D65" i="166" s="1"/>
  <c r="I62" i="166"/>
  <c r="F62" i="166"/>
  <c r="E58" i="166"/>
  <c r="E65" i="166" s="1"/>
  <c r="E78" i="166" s="1"/>
  <c r="H78" i="166" s="1"/>
  <c r="I51" i="166"/>
  <c r="F51" i="166"/>
  <c r="H50" i="166"/>
  <c r="E50" i="166"/>
  <c r="E49" i="166" s="1"/>
  <c r="D50" i="166"/>
  <c r="D49" i="166" s="1"/>
  <c r="H45" i="166"/>
  <c r="E45" i="166"/>
  <c r="D45" i="166"/>
  <c r="H37" i="166"/>
  <c r="D37" i="166"/>
  <c r="H31" i="166"/>
  <c r="I14" i="166"/>
  <c r="F14" i="166"/>
  <c r="I13" i="166"/>
  <c r="F13" i="166"/>
  <c r="H11" i="166"/>
  <c r="H21" i="166" s="1"/>
  <c r="E11" i="166"/>
  <c r="E21" i="166" s="1"/>
  <c r="F162" i="68" s="1"/>
  <c r="D11" i="166"/>
  <c r="D21" i="166" s="1"/>
  <c r="F161" i="68" s="1"/>
  <c r="H10" i="166"/>
  <c r="E10" i="166"/>
  <c r="D10" i="166"/>
  <c r="E117" i="68"/>
  <c r="I18" i="164"/>
  <c r="H18" i="164"/>
  <c r="H19" i="164" s="1"/>
  <c r="F18" i="164"/>
  <c r="E18" i="164"/>
  <c r="E19" i="164" s="1"/>
  <c r="D18" i="164"/>
  <c r="I16" i="164"/>
  <c r="H16" i="164"/>
  <c r="F16" i="164"/>
  <c r="E16" i="164"/>
  <c r="D15" i="164"/>
  <c r="D16" i="164" s="1"/>
  <c r="H14" i="164"/>
  <c r="I14" i="164" s="1"/>
  <c r="I19" i="164" s="1"/>
  <c r="E14" i="164"/>
  <c r="F14" i="164" s="1"/>
  <c r="F19" i="164" s="1"/>
  <c r="E242" i="68" l="1"/>
  <c r="E236" i="68" s="1"/>
  <c r="D62" i="167"/>
  <c r="F173" i="68"/>
  <c r="D78" i="166"/>
  <c r="D20" i="166"/>
  <c r="D9" i="166"/>
  <c r="E9" i="166"/>
  <c r="H20" i="166"/>
  <c r="H9" i="166"/>
  <c r="E56" i="166"/>
  <c r="E55" i="166" s="1"/>
  <c r="H49" i="166"/>
  <c r="D56" i="166"/>
  <c r="C164" i="68"/>
  <c r="H15" i="166"/>
  <c r="I15" i="166" s="1"/>
  <c r="F15" i="166"/>
  <c r="F31" i="166"/>
  <c r="F80" i="68"/>
  <c r="I43" i="167"/>
  <c r="F43" i="167"/>
  <c r="H75" i="166"/>
  <c r="E177" i="68" s="1"/>
  <c r="F40" i="68"/>
  <c r="D31" i="68"/>
  <c r="D75" i="166"/>
  <c r="E176" i="68" s="1"/>
  <c r="F63" i="166"/>
  <c r="H25" i="167"/>
  <c r="I25" i="167" s="1"/>
  <c r="F11" i="166"/>
  <c r="I63" i="166"/>
  <c r="F33" i="167"/>
  <c r="F50" i="166"/>
  <c r="C239" i="68"/>
  <c r="I50" i="166"/>
  <c r="C147" i="68"/>
  <c r="F41" i="167"/>
  <c r="H41" i="167"/>
  <c r="H53" i="167" s="1"/>
  <c r="F10" i="166"/>
  <c r="F40" i="167"/>
  <c r="D19" i="164"/>
  <c r="F20" i="68"/>
  <c r="F12" i="166"/>
  <c r="D54" i="167"/>
  <c r="D39" i="167"/>
  <c r="F81" i="68"/>
  <c r="E20" i="166"/>
  <c r="E37" i="166"/>
  <c r="I27" i="167"/>
  <c r="E52" i="167"/>
  <c r="E61" i="167" s="1"/>
  <c r="F59" i="167"/>
  <c r="F23" i="167"/>
  <c r="F25" i="167"/>
  <c r="I42" i="167"/>
  <c r="F56" i="167"/>
  <c r="I12" i="166"/>
  <c r="F53" i="167"/>
  <c r="I56" i="167"/>
  <c r="H59" i="167"/>
  <c r="D21" i="167"/>
  <c r="I23" i="167"/>
  <c r="D61" i="167"/>
  <c r="H33" i="167"/>
  <c r="I33" i="167" s="1"/>
  <c r="E39" i="167"/>
  <c r="I40" i="167"/>
  <c r="F42" i="167"/>
  <c r="E240" i="68"/>
  <c r="H52" i="167"/>
  <c r="D243" i="68" s="1"/>
  <c r="E54" i="167"/>
  <c r="E63" i="167" s="1"/>
  <c r="F65" i="166"/>
  <c r="I11" i="166"/>
  <c r="H56" i="166"/>
  <c r="F58" i="166"/>
  <c r="H58" i="166"/>
  <c r="I10" i="166"/>
  <c r="I31" i="166"/>
  <c r="E68" i="166"/>
  <c r="E161" i="68" l="1"/>
  <c r="E158" i="68" s="1"/>
  <c r="D77" i="166"/>
  <c r="E243" i="68"/>
  <c r="E237" i="68" s="1"/>
  <c r="H62" i="167"/>
  <c r="E19" i="166"/>
  <c r="E162" i="68"/>
  <c r="E77" i="166"/>
  <c r="D79" i="166"/>
  <c r="D55" i="166"/>
  <c r="G170" i="68"/>
  <c r="I20" i="166"/>
  <c r="H19" i="166"/>
  <c r="D19" i="166"/>
  <c r="F56" i="166"/>
  <c r="H55" i="166"/>
  <c r="H77" i="166"/>
  <c r="D51" i="167"/>
  <c r="D63" i="167"/>
  <c r="D60" i="167" s="1"/>
  <c r="I28" i="166"/>
  <c r="E75" i="166"/>
  <c r="F168" i="68"/>
  <c r="I42" i="166"/>
  <c r="G171" i="68"/>
  <c r="H79" i="166"/>
  <c r="I79" i="166" s="1"/>
  <c r="F21" i="166"/>
  <c r="I49" i="166"/>
  <c r="I41" i="167"/>
  <c r="F54" i="167"/>
  <c r="F109" i="68"/>
  <c r="F52" i="167"/>
  <c r="I53" i="167"/>
  <c r="E21" i="167"/>
  <c r="F21" i="167" s="1"/>
  <c r="F39" i="167"/>
  <c r="F20" i="166"/>
  <c r="E51" i="167"/>
  <c r="F242" i="68"/>
  <c r="F236" i="68" s="1"/>
  <c r="I59" i="167"/>
  <c r="F246" i="68"/>
  <c r="H41" i="166"/>
  <c r="F46" i="68"/>
  <c r="C45" i="68"/>
  <c r="C46" i="68" s="1"/>
  <c r="F117" i="68"/>
  <c r="F139" i="68"/>
  <c r="H39" i="167"/>
  <c r="I39" i="167" s="1"/>
  <c r="H54" i="167"/>
  <c r="H63" i="167" s="1"/>
  <c r="I62" i="167"/>
  <c r="H21" i="167"/>
  <c r="I21" i="167" s="1"/>
  <c r="I52" i="167"/>
  <c r="H61" i="167"/>
  <c r="F61" i="167"/>
  <c r="H65" i="166"/>
  <c r="I58" i="166"/>
  <c r="F9" i="166"/>
  <c r="I9" i="166"/>
  <c r="F49" i="166"/>
  <c r="I56" i="166"/>
  <c r="D76" i="166" l="1"/>
  <c r="H76" i="166"/>
  <c r="F51" i="167"/>
  <c r="E163" i="68"/>
  <c r="E159" i="68"/>
  <c r="F77" i="166"/>
  <c r="F158" i="68"/>
  <c r="F55" i="166"/>
  <c r="G159" i="68"/>
  <c r="G172" i="68"/>
  <c r="I41" i="166"/>
  <c r="I19" i="166"/>
  <c r="I77" i="166"/>
  <c r="F19" i="166"/>
  <c r="I55" i="166"/>
  <c r="F63" i="167"/>
  <c r="I21" i="166"/>
  <c r="I54" i="167"/>
  <c r="F243" i="68"/>
  <c r="F237" i="68" s="1"/>
  <c r="C246" i="68"/>
  <c r="C247" i="68" s="1"/>
  <c r="F247" i="68"/>
  <c r="F169" i="68"/>
  <c r="F116" i="68"/>
  <c r="I65" i="166"/>
  <c r="F174" i="68"/>
  <c r="I63" i="167"/>
  <c r="H51" i="167"/>
  <c r="I51" i="167" s="1"/>
  <c r="F42" i="166"/>
  <c r="F41" i="166" s="1"/>
  <c r="F62" i="167"/>
  <c r="E60" i="167"/>
  <c r="F60" i="167" s="1"/>
  <c r="I61" i="167"/>
  <c r="G160" i="68" l="1"/>
  <c r="F163" i="68"/>
  <c r="F159" i="68"/>
  <c r="I76" i="166"/>
  <c r="I78" i="166"/>
  <c r="H60" i="167"/>
  <c r="I60" i="167" s="1"/>
  <c r="F25" i="68"/>
  <c r="F78" i="166"/>
  <c r="H132" i="162"/>
  <c r="E132" i="162"/>
  <c r="E131" i="162" s="1"/>
  <c r="E134" i="162" s="1"/>
  <c r="H10" i="162"/>
  <c r="H136" i="162" s="1"/>
  <c r="E10" i="162"/>
  <c r="E136" i="162" s="1"/>
  <c r="H131" i="162" l="1"/>
  <c r="E130" i="162"/>
  <c r="H130" i="162" l="1"/>
  <c r="H134" i="162"/>
  <c r="F234" i="68" s="1"/>
  <c r="C234" i="68" s="1"/>
  <c r="E9" i="162"/>
  <c r="F89" i="68" l="1"/>
  <c r="E89" i="68"/>
  <c r="E91" i="68" s="1"/>
  <c r="F52" i="162"/>
  <c r="H41" i="162"/>
  <c r="H63" i="162" s="1"/>
  <c r="H62" i="162" s="1"/>
  <c r="E41" i="162"/>
  <c r="H42" i="162"/>
  <c r="E42" i="162"/>
  <c r="H18" i="162"/>
  <c r="E18" i="162"/>
  <c r="D10" i="162"/>
  <c r="D136" i="162" s="1"/>
  <c r="D14" i="162"/>
  <c r="F15" i="162"/>
  <c r="H14" i="162"/>
  <c r="I15" i="162"/>
  <c r="F16" i="162"/>
  <c r="I16" i="162"/>
  <c r="D20" i="162"/>
  <c r="E20" i="162"/>
  <c r="H20" i="162"/>
  <c r="F21" i="162"/>
  <c r="I21" i="162"/>
  <c r="F22" i="162"/>
  <c r="I22" i="162"/>
  <c r="D24" i="162"/>
  <c r="E24" i="162"/>
  <c r="H24" i="162"/>
  <c r="H25" i="162"/>
  <c r="F26" i="162"/>
  <c r="I26" i="162"/>
  <c r="D27" i="162"/>
  <c r="D25" i="162" s="1"/>
  <c r="E27" i="162"/>
  <c r="E25" i="162" s="1"/>
  <c r="H27" i="162"/>
  <c r="F28" i="162"/>
  <c r="I28" i="162"/>
  <c r="F29" i="162"/>
  <c r="I29" i="162"/>
  <c r="F30" i="162"/>
  <c r="I30" i="162"/>
  <c r="H35" i="162"/>
  <c r="H34" i="162" s="1"/>
  <c r="H33" i="162" s="1"/>
  <c r="D36" i="162"/>
  <c r="E36" i="162"/>
  <c r="E35" i="162" s="1"/>
  <c r="F43" i="162"/>
  <c r="E230" i="68"/>
  <c r="F47" i="162"/>
  <c r="I47" i="162"/>
  <c r="D48" i="162"/>
  <c r="E51" i="162"/>
  <c r="H51" i="162"/>
  <c r="E53" i="162"/>
  <c r="D53" i="162"/>
  <c r="E55" i="162"/>
  <c r="H55" i="162"/>
  <c r="D65" i="162"/>
  <c r="E65" i="162"/>
  <c r="H65" i="162"/>
  <c r="D67" i="162"/>
  <c r="E67" i="162"/>
  <c r="D68" i="162"/>
  <c r="E68" i="162"/>
  <c r="H68" i="162"/>
  <c r="F69" i="162"/>
  <c r="I69" i="162"/>
  <c r="F70" i="162"/>
  <c r="I70" i="162"/>
  <c r="H71" i="162"/>
  <c r="D72" i="162"/>
  <c r="E72" i="162"/>
  <c r="F73" i="162"/>
  <c r="I73" i="162"/>
  <c r="F74" i="162"/>
  <c r="I74" i="162"/>
  <c r="D75" i="162"/>
  <c r="E75" i="162"/>
  <c r="H75" i="162"/>
  <c r="D76" i="162"/>
  <c r="E76" i="162"/>
  <c r="H76" i="162"/>
  <c r="F77" i="162"/>
  <c r="I77" i="162"/>
  <c r="D78" i="162"/>
  <c r="E78" i="162"/>
  <c r="H78" i="162"/>
  <c r="F79" i="162"/>
  <c r="I79" i="162"/>
  <c r="F81" i="162"/>
  <c r="I81" i="162"/>
  <c r="F82" i="162"/>
  <c r="I82" i="162"/>
  <c r="F83" i="162"/>
  <c r="I83" i="162"/>
  <c r="F84" i="162"/>
  <c r="I84" i="162"/>
  <c r="F85" i="162"/>
  <c r="I85" i="162"/>
  <c r="F86" i="162"/>
  <c r="I86" i="162"/>
  <c r="E87" i="162"/>
  <c r="D88" i="162"/>
  <c r="E88" i="162"/>
  <c r="H88" i="162"/>
  <c r="F90" i="162"/>
  <c r="I90" i="162"/>
  <c r="D91" i="162"/>
  <c r="E91" i="162"/>
  <c r="H91" i="162"/>
  <c r="F92" i="162"/>
  <c r="I92" i="162"/>
  <c r="D93" i="162"/>
  <c r="E93" i="162"/>
  <c r="H93" i="162"/>
  <c r="H87" i="162" s="1"/>
  <c r="F94" i="162"/>
  <c r="I94" i="162"/>
  <c r="D96" i="162"/>
  <c r="E96" i="162"/>
  <c r="H96" i="162"/>
  <c r="F97" i="162"/>
  <c r="I97" i="162"/>
  <c r="D100" i="162"/>
  <c r="E100" i="162"/>
  <c r="H100" i="162"/>
  <c r="F101" i="162"/>
  <c r="I101" i="162"/>
  <c r="D102" i="162"/>
  <c r="E102" i="162"/>
  <c r="H102" i="162"/>
  <c r="F103" i="162"/>
  <c r="I103" i="162"/>
  <c r="D104" i="162"/>
  <c r="E104" i="162"/>
  <c r="H104" i="162"/>
  <c r="F105" i="162"/>
  <c r="I105" i="162"/>
  <c r="D113" i="162"/>
  <c r="E113" i="162"/>
  <c r="H113" i="162"/>
  <c r="D114" i="162"/>
  <c r="E114" i="162"/>
  <c r="H114" i="162"/>
  <c r="H67" i="162" s="1"/>
  <c r="F115" i="162"/>
  <c r="I115" i="162"/>
  <c r="D116" i="162"/>
  <c r="E116" i="162"/>
  <c r="H116" i="162"/>
  <c r="F117" i="162"/>
  <c r="I117" i="162"/>
  <c r="F118" i="162"/>
  <c r="I118" i="162"/>
  <c r="D119" i="162"/>
  <c r="E119" i="162"/>
  <c r="H119" i="162"/>
  <c r="F120" i="162"/>
  <c r="I120" i="162"/>
  <c r="F121" i="162"/>
  <c r="I121" i="162"/>
  <c r="E231" i="68"/>
  <c r="H125" i="162"/>
  <c r="H124" i="162" s="1"/>
  <c r="H123" i="162" s="1"/>
  <c r="D126" i="162"/>
  <c r="D125" i="162" s="1"/>
  <c r="E126" i="162"/>
  <c r="E124" i="162" s="1"/>
  <c r="E123" i="162" s="1"/>
  <c r="D131" i="162"/>
  <c r="D134" i="162" s="1"/>
  <c r="D132" i="162"/>
  <c r="F133" i="162"/>
  <c r="I133" i="162"/>
  <c r="H137" i="162" l="1"/>
  <c r="E63" i="162"/>
  <c r="F233" i="68"/>
  <c r="H40" i="162"/>
  <c r="I43" i="162"/>
  <c r="E228" i="68"/>
  <c r="E225" i="68" s="1"/>
  <c r="F134" i="162"/>
  <c r="I134" i="162"/>
  <c r="H17" i="162"/>
  <c r="F228" i="68"/>
  <c r="I96" i="162"/>
  <c r="F100" i="162"/>
  <c r="F68" i="162"/>
  <c r="I100" i="162"/>
  <c r="I75" i="162"/>
  <c r="H53" i="162"/>
  <c r="D18" i="162"/>
  <c r="I18" i="162" s="1"/>
  <c r="F46" i="162"/>
  <c r="D130" i="162"/>
  <c r="F130" i="162" s="1"/>
  <c r="I131" i="162"/>
  <c r="F131" i="162"/>
  <c r="H9" i="162"/>
  <c r="I27" i="162"/>
  <c r="D23" i="162"/>
  <c r="D42" i="162"/>
  <c r="I42" i="162" s="1"/>
  <c r="E125" i="162"/>
  <c r="F119" i="162"/>
  <c r="I25" i="162"/>
  <c r="F132" i="162"/>
  <c r="F93" i="162"/>
  <c r="F78" i="162"/>
  <c r="I119" i="162"/>
  <c r="F102" i="162"/>
  <c r="F65" i="162"/>
  <c r="F113" i="162"/>
  <c r="F91" i="162"/>
  <c r="F76" i="162"/>
  <c r="I52" i="162"/>
  <c r="D51" i="162"/>
  <c r="I51" i="162" s="1"/>
  <c r="F136" i="162"/>
  <c r="E40" i="162"/>
  <c r="D124" i="162"/>
  <c r="D123" i="162" s="1"/>
  <c r="I116" i="162"/>
  <c r="I113" i="162"/>
  <c r="F104" i="162"/>
  <c r="I46" i="162"/>
  <c r="D41" i="162"/>
  <c r="D40" i="162" s="1"/>
  <c r="I20" i="162"/>
  <c r="F10" i="162"/>
  <c r="I76" i="162"/>
  <c r="I104" i="162"/>
  <c r="I78" i="162"/>
  <c r="F27" i="162"/>
  <c r="F24" i="162"/>
  <c r="I102" i="162"/>
  <c r="I132" i="162"/>
  <c r="H112" i="162"/>
  <c r="F96" i="162"/>
  <c r="I93" i="162"/>
  <c r="I65" i="162"/>
  <c r="E23" i="162"/>
  <c r="E34" i="162"/>
  <c r="E33" i="162" s="1"/>
  <c r="F25" i="162"/>
  <c r="F20" i="162"/>
  <c r="E17" i="162"/>
  <c r="E31" i="162"/>
  <c r="F72" i="162"/>
  <c r="E66" i="162"/>
  <c r="I14" i="162"/>
  <c r="I91" i="162"/>
  <c r="D87" i="162"/>
  <c r="F87" i="162" s="1"/>
  <c r="D71" i="162"/>
  <c r="I71" i="162" s="1"/>
  <c r="I72" i="162"/>
  <c r="I68" i="162"/>
  <c r="F56" i="162"/>
  <c r="I56" i="162"/>
  <c r="D55" i="162"/>
  <c r="I55" i="162" s="1"/>
  <c r="D35" i="162"/>
  <c r="D34" i="162"/>
  <c r="I24" i="162"/>
  <c r="H23" i="162"/>
  <c r="D11" i="162"/>
  <c r="D9" i="162" s="1"/>
  <c r="F9" i="162" s="1"/>
  <c r="D12" i="162"/>
  <c r="F116" i="162"/>
  <c r="F75" i="162"/>
  <c r="E14" i="162"/>
  <c r="I10" i="162"/>
  <c r="E71" i="162"/>
  <c r="H66" i="162"/>
  <c r="D112" i="162"/>
  <c r="E112" i="162"/>
  <c r="E137" i="162" l="1"/>
  <c r="E135" i="162" s="1"/>
  <c r="E62" i="162"/>
  <c r="H135" i="162"/>
  <c r="F235" i="68"/>
  <c r="C233" i="68"/>
  <c r="C235" i="68" s="1"/>
  <c r="I23" i="162"/>
  <c r="F23" i="162"/>
  <c r="F40" i="162"/>
  <c r="F231" i="68"/>
  <c r="F225" i="68" s="1"/>
  <c r="C225" i="68" s="1"/>
  <c r="F18" i="162"/>
  <c r="E227" i="68"/>
  <c r="E224" i="68" s="1"/>
  <c r="I112" i="162"/>
  <c r="I40" i="162"/>
  <c r="I130" i="162"/>
  <c r="I12" i="162"/>
  <c r="F59" i="162"/>
  <c r="I59" i="162"/>
  <c r="D66" i="162"/>
  <c r="D64" i="162" s="1"/>
  <c r="F45" i="162"/>
  <c r="F55" i="162"/>
  <c r="F42" i="162"/>
  <c r="I136" i="162"/>
  <c r="F41" i="162"/>
  <c r="I41" i="162" s="1"/>
  <c r="F51" i="162"/>
  <c r="D63" i="162"/>
  <c r="D62" i="162" s="1"/>
  <c r="F12" i="162"/>
  <c r="I45" i="162"/>
  <c r="D19" i="162"/>
  <c r="F227" i="68" s="1"/>
  <c r="F11" i="162"/>
  <c r="E64" i="162"/>
  <c r="F71" i="162"/>
  <c r="F14" i="162"/>
  <c r="I87" i="162"/>
  <c r="I11" i="162"/>
  <c r="H64" i="162"/>
  <c r="D33" i="162"/>
  <c r="F112" i="162"/>
  <c r="E211" i="81"/>
  <c r="F206" i="81"/>
  <c r="F207" i="81"/>
  <c r="H202" i="81"/>
  <c r="I202" i="81" s="1"/>
  <c r="E201" i="81"/>
  <c r="F202" i="81"/>
  <c r="D201" i="81"/>
  <c r="E197" i="81"/>
  <c r="E117" i="81"/>
  <c r="H117" i="81" s="1"/>
  <c r="E116" i="81"/>
  <c r="E118" i="81"/>
  <c r="D118" i="81"/>
  <c r="I109" i="81"/>
  <c r="E110" i="81"/>
  <c r="H110" i="81" s="1"/>
  <c r="E109" i="81"/>
  <c r="H109" i="81" s="1"/>
  <c r="E108" i="81"/>
  <c r="D110" i="81"/>
  <c r="D108" i="81"/>
  <c r="E111" i="81"/>
  <c r="H111" i="81" s="1"/>
  <c r="D111" i="81"/>
  <c r="E103" i="81"/>
  <c r="E102" i="81"/>
  <c r="H102" i="81" s="1"/>
  <c r="I106" i="81"/>
  <c r="E104" i="81"/>
  <c r="H106" i="81"/>
  <c r="D104" i="81"/>
  <c r="H62" i="81"/>
  <c r="F57" i="81"/>
  <c r="I57" i="81" s="1"/>
  <c r="F58" i="81"/>
  <c r="I58" i="81" s="1"/>
  <c r="H56" i="81"/>
  <c r="D56" i="81"/>
  <c r="E53" i="81"/>
  <c r="H53" i="81" s="1"/>
  <c r="F54" i="81"/>
  <c r="I54" i="81" s="1"/>
  <c r="F55" i="81"/>
  <c r="I55" i="81" s="1"/>
  <c r="D53" i="81"/>
  <c r="F51" i="81"/>
  <c r="E49" i="81"/>
  <c r="H49" i="81" s="1"/>
  <c r="F46" i="81"/>
  <c r="F47" i="81"/>
  <c r="F48" i="81"/>
  <c r="E43" i="81"/>
  <c r="H43" i="81" s="1"/>
  <c r="H19" i="81"/>
  <c r="H26" i="81"/>
  <c r="H27" i="81"/>
  <c r="H29" i="81"/>
  <c r="F26" i="81"/>
  <c r="I26" i="81" s="1"/>
  <c r="F27" i="81"/>
  <c r="I27" i="81" s="1"/>
  <c r="H25" i="81"/>
  <c r="D25" i="81"/>
  <c r="H108" i="81" l="1"/>
  <c r="E107" i="81"/>
  <c r="E130" i="81"/>
  <c r="E226" i="81" s="1"/>
  <c r="I44" i="162"/>
  <c r="F44" i="162"/>
  <c r="F66" i="162"/>
  <c r="I64" i="162"/>
  <c r="F64" i="162"/>
  <c r="F118" i="81"/>
  <c r="I118" i="81" s="1"/>
  <c r="F63" i="162"/>
  <c r="F230" i="68"/>
  <c r="F224" i="68" s="1"/>
  <c r="C224" i="68" s="1"/>
  <c r="C226" i="68" s="1"/>
  <c r="E132" i="81"/>
  <c r="F51" i="68" s="1"/>
  <c r="F104" i="81"/>
  <c r="I104" i="81" s="1"/>
  <c r="I66" i="162"/>
  <c r="E131" i="81"/>
  <c r="F201" i="81"/>
  <c r="I63" i="162"/>
  <c r="I62" i="162"/>
  <c r="I9" i="162"/>
  <c r="H31" i="162"/>
  <c r="I19" i="162"/>
  <c r="D17" i="162"/>
  <c r="D137" i="162"/>
  <c r="D135" i="162" s="1"/>
  <c r="F135" i="162" s="1"/>
  <c r="F19" i="162"/>
  <c r="D31" i="162"/>
  <c r="F31" i="162" s="1"/>
  <c r="E115" i="81"/>
  <c r="H115" i="81" s="1"/>
  <c r="H116" i="81"/>
  <c r="H201" i="81"/>
  <c r="I201" i="81" s="1"/>
  <c r="H118" i="81"/>
  <c r="H107" i="81"/>
  <c r="F111" i="81"/>
  <c r="I111" i="81" s="1"/>
  <c r="F56" i="81"/>
  <c r="I56" i="81" s="1"/>
  <c r="H104" i="81"/>
  <c r="E101" i="81"/>
  <c r="H101" i="81" s="1"/>
  <c r="H103" i="81"/>
  <c r="E61" i="81"/>
  <c r="H61" i="81" s="1"/>
  <c r="E17" i="81"/>
  <c r="F53" i="81"/>
  <c r="I53" i="81" s="1"/>
  <c r="F25" i="81"/>
  <c r="I25" i="81" s="1"/>
  <c r="E51" i="68" l="1"/>
  <c r="E227" i="81"/>
  <c r="E48" i="68"/>
  <c r="H227" i="81"/>
  <c r="D51" i="68"/>
  <c r="H130" i="81"/>
  <c r="H132" i="81"/>
  <c r="H131" i="81"/>
  <c r="F62" i="162"/>
  <c r="I31" i="162"/>
  <c r="I137" i="162"/>
  <c r="I135" i="162"/>
  <c r="F137" i="162"/>
  <c r="F17" i="162"/>
  <c r="I17" i="162"/>
  <c r="D195" i="68" l="1"/>
  <c r="D194" i="68"/>
  <c r="G195" i="68"/>
  <c r="G194" i="68"/>
  <c r="P194" i="68"/>
  <c r="P195" i="68"/>
  <c r="F50" i="83"/>
  <c r="H50" i="83"/>
  <c r="I50" i="83" s="1"/>
  <c r="E49" i="83"/>
  <c r="D49" i="83"/>
  <c r="F48" i="83"/>
  <c r="H48" i="83"/>
  <c r="I48" i="83" s="1"/>
  <c r="F47" i="83"/>
  <c r="H47" i="83"/>
  <c r="I47" i="83" s="1"/>
  <c r="H44" i="83"/>
  <c r="F34" i="83"/>
  <c r="F35" i="83"/>
  <c r="F36" i="83"/>
  <c r="F37" i="83"/>
  <c r="F38" i="83"/>
  <c r="F39" i="83"/>
  <c r="I34" i="83"/>
  <c r="H35" i="83"/>
  <c r="I35" i="83" s="1"/>
  <c r="H36" i="83"/>
  <c r="I36" i="83" s="1"/>
  <c r="H37" i="83"/>
  <c r="I37" i="83" s="1"/>
  <c r="H38" i="83"/>
  <c r="I38" i="83" s="1"/>
  <c r="H39" i="83"/>
  <c r="I39" i="83" s="1"/>
  <c r="E26" i="83"/>
  <c r="E52" i="83" s="1"/>
  <c r="D26" i="83"/>
  <c r="D52" i="83" l="1"/>
  <c r="D51" i="83" s="1"/>
  <c r="F49" i="83"/>
  <c r="E51" i="83"/>
  <c r="H51" i="83" s="1"/>
  <c r="H52" i="83"/>
  <c r="H49" i="83"/>
  <c r="I49" i="83" s="1"/>
  <c r="I72" i="92" l="1"/>
  <c r="I73" i="92"/>
  <c r="I62" i="92"/>
  <c r="I67" i="92"/>
  <c r="I68" i="92"/>
  <c r="G60" i="92"/>
  <c r="G54" i="92"/>
  <c r="I55" i="92"/>
  <c r="I56" i="92"/>
  <c r="I58" i="92"/>
  <c r="I59" i="92"/>
  <c r="I61" i="92"/>
  <c r="E20" i="91" l="1"/>
  <c r="E11" i="91"/>
  <c r="D12" i="91"/>
  <c r="D42" i="91"/>
  <c r="E42" i="91"/>
  <c r="E41" i="91"/>
  <c r="E40" i="91"/>
  <c r="H40" i="91" s="1"/>
  <c r="H52" i="91" s="1"/>
  <c r="D276" i="68" s="1"/>
  <c r="D273" i="68" s="1"/>
  <c r="E47" i="91"/>
  <c r="H47" i="91" s="1"/>
  <c r="H50" i="91"/>
  <c r="H49" i="91"/>
  <c r="I49" i="91" s="1"/>
  <c r="H48" i="91"/>
  <c r="F49" i="91"/>
  <c r="F45" i="91"/>
  <c r="F46" i="91"/>
  <c r="H45" i="91"/>
  <c r="I45" i="91" s="1"/>
  <c r="H46" i="91"/>
  <c r="I46" i="91" s="1"/>
  <c r="H44" i="91"/>
  <c r="F44" i="91"/>
  <c r="E43" i="91"/>
  <c r="D54" i="91" l="1"/>
  <c r="D59" i="91" s="1"/>
  <c r="H11" i="91"/>
  <c r="E53" i="91"/>
  <c r="E58" i="91" s="1"/>
  <c r="I44" i="91"/>
  <c r="H43" i="91"/>
  <c r="F275" i="68"/>
  <c r="F272" i="68" s="1"/>
  <c r="H42" i="91"/>
  <c r="E19" i="91"/>
  <c r="E52" i="91"/>
  <c r="E39" i="91"/>
  <c r="H39" i="91" s="1"/>
  <c r="H41" i="91"/>
  <c r="F24" i="91"/>
  <c r="H24" i="91"/>
  <c r="H25" i="91"/>
  <c r="E23" i="91"/>
  <c r="H23" i="91" s="1"/>
  <c r="H22" i="91"/>
  <c r="D20" i="91"/>
  <c r="F22" i="91"/>
  <c r="I22" i="91" s="1"/>
  <c r="H18" i="91"/>
  <c r="H17" i="91"/>
  <c r="E57" i="91" l="1"/>
  <c r="E13" i="91"/>
  <c r="D220" i="81" l="1"/>
  <c r="E212" i="81"/>
  <c r="H213" i="81"/>
  <c r="F213" i="81"/>
  <c r="I213" i="81" s="1"/>
  <c r="E209" i="81"/>
  <c r="D209" i="81"/>
  <c r="F20" i="81"/>
  <c r="D117" i="81"/>
  <c r="D132" i="81" s="1"/>
  <c r="D116" i="81"/>
  <c r="H120" i="81"/>
  <c r="H119" i="81"/>
  <c r="F119" i="81"/>
  <c r="I119" i="81" s="1"/>
  <c r="D109" i="81"/>
  <c r="D107" i="81" s="1"/>
  <c r="I113" i="81"/>
  <c r="H113" i="81"/>
  <c r="H112" i="81"/>
  <c r="F112" i="81"/>
  <c r="I112" i="81" s="1"/>
  <c r="D103" i="81"/>
  <c r="H105" i="81"/>
  <c r="I105" i="81"/>
  <c r="D102" i="81"/>
  <c r="D131" i="81" s="1"/>
  <c r="D227" i="81" s="1"/>
  <c r="H63" i="81"/>
  <c r="F63" i="81"/>
  <c r="I63" i="81" s="1"/>
  <c r="D61" i="81"/>
  <c r="H57" i="81"/>
  <c r="H54" i="81"/>
  <c r="F40" i="81"/>
  <c r="I40" i="81" s="1"/>
  <c r="I51" i="81"/>
  <c r="H50" i="81"/>
  <c r="F50" i="81"/>
  <c r="I50" i="81" s="1"/>
  <c r="H18" i="81"/>
  <c r="D19" i="81"/>
  <c r="F19" i="81" s="1"/>
  <c r="I19" i="81" s="1"/>
  <c r="H36" i="81"/>
  <c r="F36" i="81"/>
  <c r="I36" i="81" s="1"/>
  <c r="H59" i="81"/>
  <c r="F59" i="81"/>
  <c r="I59" i="81" s="1"/>
  <c r="H35" i="81"/>
  <c r="F35" i="81"/>
  <c r="I35" i="81" s="1"/>
  <c r="H34" i="81"/>
  <c r="I34" i="81"/>
  <c r="H33" i="81"/>
  <c r="F33" i="81"/>
  <c r="I33" i="81" s="1"/>
  <c r="H32" i="81"/>
  <c r="F32" i="81"/>
  <c r="I32" i="81" s="1"/>
  <c r="H31" i="81"/>
  <c r="F31" i="81"/>
  <c r="I31" i="81" s="1"/>
  <c r="H30" i="81"/>
  <c r="F30" i="81"/>
  <c r="I30" i="81" s="1"/>
  <c r="H28" i="81"/>
  <c r="H48" i="81"/>
  <c r="I48" i="81" s="1"/>
  <c r="H47" i="81"/>
  <c r="I47" i="81" s="1"/>
  <c r="H46" i="81"/>
  <c r="I46" i="81" s="1"/>
  <c r="E45" i="81"/>
  <c r="D45" i="81"/>
  <c r="H44" i="81"/>
  <c r="I44" i="81" s="1"/>
  <c r="F44" i="81"/>
  <c r="H42" i="81"/>
  <c r="H40" i="81"/>
  <c r="F29" i="81"/>
  <c r="I29" i="81" s="1"/>
  <c r="H24" i="81"/>
  <c r="F24" i="81"/>
  <c r="I24" i="81" s="1"/>
  <c r="H23" i="81"/>
  <c r="F23" i="81"/>
  <c r="I23" i="81" s="1"/>
  <c r="I22" i="81"/>
  <c r="H22" i="81"/>
  <c r="I21" i="81"/>
  <c r="H21" i="81"/>
  <c r="H12" i="81"/>
  <c r="E12" i="81"/>
  <c r="E10" i="81" s="1"/>
  <c r="D12" i="81"/>
  <c r="D10" i="81" s="1"/>
  <c r="D115" i="81" l="1"/>
  <c r="F103" i="81"/>
  <c r="I103" i="81" s="1"/>
  <c r="D130" i="81"/>
  <c r="D226" i="81" s="1"/>
  <c r="H212" i="81"/>
  <c r="F212" i="81"/>
  <c r="I212" i="81" s="1"/>
  <c r="D101" i="81"/>
  <c r="H209" i="81"/>
  <c r="H45" i="81"/>
  <c r="I45" i="81" s="1"/>
  <c r="F45" i="81"/>
  <c r="F41" i="81"/>
  <c r="I41" i="81" s="1"/>
  <c r="D49" i="81"/>
  <c r="F209" i="81"/>
  <c r="I209" i="81" s="1"/>
  <c r="F108" i="81"/>
  <c r="I108" i="81" s="1"/>
  <c r="F117" i="81"/>
  <c r="I117" i="81" s="1"/>
  <c r="F120" i="81"/>
  <c r="I120" i="81" s="1"/>
  <c r="H58" i="81"/>
  <c r="I20" i="81"/>
  <c r="F18" i="81"/>
  <c r="I18" i="81" s="1"/>
  <c r="D17" i="81"/>
  <c r="H20" i="81"/>
  <c r="E39" i="81"/>
  <c r="F28" i="81"/>
  <c r="I28" i="81" s="1"/>
  <c r="F10" i="81"/>
  <c r="F43" i="81"/>
  <c r="I12" i="81"/>
  <c r="F12" i="81"/>
  <c r="H10" i="81"/>
  <c r="I10" i="81" s="1"/>
  <c r="I43" i="81"/>
  <c r="H51" i="81"/>
  <c r="H41" i="81"/>
  <c r="F42" i="81"/>
  <c r="I42" i="81" s="1"/>
  <c r="D50" i="68" l="1"/>
  <c r="I130" i="81"/>
  <c r="F50" i="68"/>
  <c r="I132" i="81"/>
  <c r="F107" i="81"/>
  <c r="I107" i="81" s="1"/>
  <c r="D39" i="81"/>
  <c r="F39" i="81" s="1"/>
  <c r="I39" i="81" s="1"/>
  <c r="D129" i="81"/>
  <c r="F49" i="81"/>
  <c r="I49" i="81"/>
  <c r="F132" i="81"/>
  <c r="H17" i="81"/>
  <c r="F17" i="81"/>
  <c r="I17" i="81" s="1"/>
  <c r="H39" i="81"/>
  <c r="E50" i="68" l="1"/>
  <c r="I131" i="81"/>
  <c r="F71" i="92" l="1"/>
  <c r="G66" i="92"/>
  <c r="F66" i="92"/>
  <c r="F60" i="92"/>
  <c r="G57" i="92"/>
  <c r="F57" i="92"/>
  <c r="D57" i="92"/>
  <c r="D60" i="92" s="1"/>
  <c r="D66" i="92" s="1"/>
  <c r="F54" i="92"/>
  <c r="I54" i="92" s="1"/>
  <c r="F49" i="92"/>
  <c r="I50" i="92"/>
  <c r="I51" i="92"/>
  <c r="G49" i="92"/>
  <c r="D40" i="91"/>
  <c r="D52" i="91" s="1"/>
  <c r="D275" i="68" s="1"/>
  <c r="D272" i="68" s="1"/>
  <c r="D41" i="91"/>
  <c r="D47" i="91"/>
  <c r="D43" i="91"/>
  <c r="I43" i="91" s="1"/>
  <c r="D19" i="91"/>
  <c r="D13" i="91"/>
  <c r="D23" i="91"/>
  <c r="I24" i="91"/>
  <c r="D11" i="91"/>
  <c r="D53" i="91" l="1"/>
  <c r="D58" i="91" s="1"/>
  <c r="D57" i="91"/>
  <c r="D86" i="92"/>
  <c r="D80" i="92"/>
  <c r="D82" i="92"/>
  <c r="I71" i="92"/>
  <c r="I66" i="92"/>
  <c r="I57" i="92"/>
  <c r="I60" i="92"/>
  <c r="F23" i="91"/>
  <c r="I23" i="91" s="1"/>
  <c r="D39" i="91"/>
  <c r="I25" i="91" s="1"/>
  <c r="I49" i="92"/>
  <c r="F91" i="159"/>
  <c r="D56" i="91" l="1"/>
  <c r="E275" i="68"/>
  <c r="E272" i="68" s="1"/>
  <c r="D51" i="91"/>
  <c r="D159" i="81" l="1"/>
  <c r="D191" i="81"/>
  <c r="E174" i="81"/>
  <c r="E173" i="81"/>
  <c r="H173" i="81" s="1"/>
  <c r="E172" i="81"/>
  <c r="H172" i="81" s="1"/>
  <c r="H183" i="81"/>
  <c r="I183" i="81" s="1"/>
  <c r="D174" i="81"/>
  <c r="D173" i="81"/>
  <c r="D172" i="81"/>
  <c r="F183" i="81"/>
  <c r="H176" i="81"/>
  <c r="I176" i="81" s="1"/>
  <c r="H177" i="81"/>
  <c r="I177" i="81" s="1"/>
  <c r="H178" i="81"/>
  <c r="I178" i="81" s="1"/>
  <c r="H180" i="81"/>
  <c r="I180" i="81" s="1"/>
  <c r="H181" i="81"/>
  <c r="I181" i="81" s="1"/>
  <c r="H182" i="81"/>
  <c r="I182" i="81" s="1"/>
  <c r="F180" i="81"/>
  <c r="F181" i="81"/>
  <c r="F182" i="81"/>
  <c r="E179" i="81"/>
  <c r="H179" i="81" s="1"/>
  <c r="D179" i="81"/>
  <c r="F176" i="81"/>
  <c r="F177" i="81"/>
  <c r="F178" i="81"/>
  <c r="E175" i="81"/>
  <c r="H175" i="81" s="1"/>
  <c r="D175" i="81"/>
  <c r="H152" i="81"/>
  <c r="H150" i="81"/>
  <c r="E139" i="81"/>
  <c r="F173" i="81" l="1"/>
  <c r="F172" i="81"/>
  <c r="H114" i="81"/>
  <c r="F114" i="81"/>
  <c r="I114" i="81" s="1"/>
  <c r="E171" i="81"/>
  <c r="H171" i="81" s="1"/>
  <c r="I173" i="81"/>
  <c r="F174" i="81"/>
  <c r="I175" i="81"/>
  <c r="H174" i="81"/>
  <c r="I174" i="81" s="1"/>
  <c r="I172" i="81"/>
  <c r="I179" i="81"/>
  <c r="D171" i="81"/>
  <c r="F179" i="81"/>
  <c r="F175" i="81"/>
  <c r="D278" i="68"/>
  <c r="H30" i="161"/>
  <c r="E30" i="161"/>
  <c r="D30" i="161"/>
  <c r="H29" i="161"/>
  <c r="E29" i="161"/>
  <c r="D29" i="161"/>
  <c r="H12" i="161"/>
  <c r="H31" i="161" s="1"/>
  <c r="E12" i="161"/>
  <c r="E31" i="161" s="1"/>
  <c r="I92" i="159"/>
  <c r="F92" i="159"/>
  <c r="I91" i="159"/>
  <c r="H90" i="159"/>
  <c r="E90" i="159"/>
  <c r="D90" i="159"/>
  <c r="I89" i="159"/>
  <c r="F89" i="159"/>
  <c r="I88" i="159"/>
  <c r="F88" i="159"/>
  <c r="H87" i="159"/>
  <c r="E87" i="159"/>
  <c r="D87" i="159"/>
  <c r="I86" i="159"/>
  <c r="F86" i="159"/>
  <c r="H85" i="159"/>
  <c r="H38" i="159" s="1"/>
  <c r="H96" i="159" s="1"/>
  <c r="G231" i="68" s="1"/>
  <c r="E85" i="159"/>
  <c r="D85" i="159"/>
  <c r="H84" i="159"/>
  <c r="E84" i="159"/>
  <c r="D84" i="159"/>
  <c r="I76" i="159"/>
  <c r="F76" i="159"/>
  <c r="H75" i="159"/>
  <c r="E75" i="159"/>
  <c r="D75" i="159"/>
  <c r="I74" i="159"/>
  <c r="F74" i="159"/>
  <c r="H73" i="159"/>
  <c r="E73" i="159"/>
  <c r="D73" i="159"/>
  <c r="I72" i="159"/>
  <c r="F72" i="159"/>
  <c r="H71" i="159"/>
  <c r="E71" i="159"/>
  <c r="D71" i="159"/>
  <c r="I68" i="159"/>
  <c r="F68" i="159"/>
  <c r="H67" i="159"/>
  <c r="E67" i="159"/>
  <c r="D67" i="159"/>
  <c r="I65" i="159"/>
  <c r="F65" i="159"/>
  <c r="H64" i="159"/>
  <c r="E64" i="159"/>
  <c r="D64" i="159"/>
  <c r="I63" i="159"/>
  <c r="F63" i="159"/>
  <c r="H62" i="159"/>
  <c r="E62" i="159"/>
  <c r="D62" i="159"/>
  <c r="I61" i="159"/>
  <c r="F61" i="159"/>
  <c r="H59" i="159"/>
  <c r="E59" i="159"/>
  <c r="D59" i="159"/>
  <c r="E58" i="159"/>
  <c r="I57" i="159"/>
  <c r="F57" i="159"/>
  <c r="I56" i="159"/>
  <c r="F56" i="159"/>
  <c r="I55" i="159"/>
  <c r="F55" i="159"/>
  <c r="I54" i="159"/>
  <c r="F54" i="159"/>
  <c r="I53" i="159"/>
  <c r="F53" i="159"/>
  <c r="I52" i="159"/>
  <c r="F52" i="159"/>
  <c r="I50" i="159"/>
  <c r="F50" i="159"/>
  <c r="H49" i="159"/>
  <c r="E49" i="159"/>
  <c r="D49" i="159"/>
  <c r="I48" i="159"/>
  <c r="F48" i="159"/>
  <c r="H47" i="159"/>
  <c r="E47" i="159"/>
  <c r="D47" i="159"/>
  <c r="H46" i="159"/>
  <c r="E46" i="159"/>
  <c r="D46" i="159"/>
  <c r="I45" i="159"/>
  <c r="F45" i="159"/>
  <c r="I44" i="159"/>
  <c r="F44" i="159"/>
  <c r="E43" i="159"/>
  <c r="D43" i="159"/>
  <c r="I43" i="159" s="1"/>
  <c r="H42" i="159"/>
  <c r="I41" i="159"/>
  <c r="F41" i="159"/>
  <c r="I40" i="159"/>
  <c r="F40" i="159"/>
  <c r="H39" i="159"/>
  <c r="E39" i="159"/>
  <c r="D39" i="159"/>
  <c r="E38" i="159"/>
  <c r="E96" i="159" s="1"/>
  <c r="D38" i="159"/>
  <c r="D96" i="159" s="1"/>
  <c r="H36" i="159"/>
  <c r="H94" i="159" s="1"/>
  <c r="E36" i="159"/>
  <c r="D36" i="159"/>
  <c r="D94" i="159" s="1"/>
  <c r="E31" i="159"/>
  <c r="E29" i="159" s="1"/>
  <c r="E28" i="159" s="1"/>
  <c r="D31" i="159"/>
  <c r="D30" i="159" s="1"/>
  <c r="H30" i="159"/>
  <c r="H29" i="159" s="1"/>
  <c r="H28" i="159" s="1"/>
  <c r="I22" i="159"/>
  <c r="F22" i="159"/>
  <c r="I21" i="159"/>
  <c r="F21" i="159"/>
  <c r="I20" i="159"/>
  <c r="F20" i="159"/>
  <c r="H19" i="159"/>
  <c r="E19" i="159"/>
  <c r="D19" i="159"/>
  <c r="D17" i="159" s="1"/>
  <c r="I18" i="159"/>
  <c r="F18" i="159"/>
  <c r="H17" i="159"/>
  <c r="H11" i="159" s="1"/>
  <c r="H16" i="159"/>
  <c r="H10" i="159" s="1"/>
  <c r="H25" i="159" s="1"/>
  <c r="H99" i="159" s="1"/>
  <c r="E16" i="159"/>
  <c r="E10" i="159" s="1"/>
  <c r="E25" i="159" s="1"/>
  <c r="D16" i="159"/>
  <c r="D10" i="159" s="1"/>
  <c r="D25" i="159" s="1"/>
  <c r="I14" i="159"/>
  <c r="F14" i="159"/>
  <c r="I13" i="159"/>
  <c r="F13" i="159"/>
  <c r="H12" i="159"/>
  <c r="E12" i="159"/>
  <c r="D12" i="159"/>
  <c r="H9" i="159"/>
  <c r="H24" i="159" s="1"/>
  <c r="E9" i="159"/>
  <c r="E24" i="159" s="1"/>
  <c r="D9" i="159"/>
  <c r="D12" i="161" l="1"/>
  <c r="D9" i="161" s="1"/>
  <c r="F12" i="159"/>
  <c r="I9" i="159"/>
  <c r="I39" i="159"/>
  <c r="I12" i="159"/>
  <c r="F19" i="159"/>
  <c r="D42" i="159"/>
  <c r="I42" i="159" s="1"/>
  <c r="F64" i="159"/>
  <c r="I47" i="159"/>
  <c r="I19" i="159"/>
  <c r="H14" i="161"/>
  <c r="F43" i="159"/>
  <c r="F46" i="159"/>
  <c r="D83" i="159"/>
  <c r="I87" i="159"/>
  <c r="F90" i="159"/>
  <c r="E14" i="161"/>
  <c r="I64" i="159"/>
  <c r="I71" i="159"/>
  <c r="I75" i="159"/>
  <c r="I90" i="159"/>
  <c r="F16" i="159"/>
  <c r="E42" i="159"/>
  <c r="F49" i="159"/>
  <c r="F84" i="159"/>
  <c r="I16" i="159"/>
  <c r="I49" i="159"/>
  <c r="H58" i="159"/>
  <c r="H37" i="159" s="1"/>
  <c r="I84" i="159"/>
  <c r="I10" i="159"/>
  <c r="D58" i="159"/>
  <c r="D37" i="159" s="1"/>
  <c r="D35" i="159" s="1"/>
  <c r="I73" i="159"/>
  <c r="F75" i="159"/>
  <c r="F171" i="81"/>
  <c r="I171" i="81"/>
  <c r="E9" i="161"/>
  <c r="F36" i="159"/>
  <c r="F62" i="159"/>
  <c r="I67" i="159"/>
  <c r="F71" i="159"/>
  <c r="H83" i="159"/>
  <c r="F47" i="159"/>
  <c r="I62" i="159"/>
  <c r="F73" i="159"/>
  <c r="E83" i="159"/>
  <c r="E37" i="159"/>
  <c r="E95" i="159" s="1"/>
  <c r="E99" i="159" s="1"/>
  <c r="F39" i="159"/>
  <c r="F67" i="159"/>
  <c r="F87" i="159"/>
  <c r="H9" i="161"/>
  <c r="I25" i="159"/>
  <c r="F25" i="159"/>
  <c r="D15" i="159"/>
  <c r="D11" i="159"/>
  <c r="D26" i="159" s="1"/>
  <c r="H93" i="159"/>
  <c r="I94" i="159"/>
  <c r="I17" i="159"/>
  <c r="H26" i="159"/>
  <c r="G228" i="68" s="1"/>
  <c r="F9" i="159"/>
  <c r="D29" i="159"/>
  <c r="H98" i="159"/>
  <c r="D24" i="159"/>
  <c r="H8" i="159"/>
  <c r="E30" i="159"/>
  <c r="I46" i="159"/>
  <c r="F10" i="159"/>
  <c r="H15" i="159"/>
  <c r="E17" i="159"/>
  <c r="I36" i="159"/>
  <c r="E94" i="159"/>
  <c r="D31" i="161" l="1"/>
  <c r="F281" i="68" s="1"/>
  <c r="F278" i="68" s="1"/>
  <c r="F282" i="68"/>
  <c r="F42" i="159"/>
  <c r="F58" i="159"/>
  <c r="I83" i="159"/>
  <c r="F83" i="159"/>
  <c r="E33" i="161"/>
  <c r="E32" i="161" s="1"/>
  <c r="H35" i="159"/>
  <c r="I35" i="159" s="1"/>
  <c r="I37" i="159"/>
  <c r="I58" i="159"/>
  <c r="F37" i="159"/>
  <c r="I15" i="159"/>
  <c r="E35" i="159"/>
  <c r="F35" i="159" s="1"/>
  <c r="D100" i="159"/>
  <c r="H33" i="161"/>
  <c r="H32" i="161" s="1"/>
  <c r="F94" i="159"/>
  <c r="E93" i="159"/>
  <c r="F17" i="159"/>
  <c r="E11" i="159"/>
  <c r="E15" i="159"/>
  <c r="F15" i="159" s="1"/>
  <c r="D23" i="159"/>
  <c r="D98" i="159"/>
  <c r="I98" i="159" s="1"/>
  <c r="H100" i="159"/>
  <c r="I26" i="159"/>
  <c r="F24" i="159"/>
  <c r="I24" i="159"/>
  <c r="E98" i="159"/>
  <c r="I11" i="159"/>
  <c r="D95" i="159"/>
  <c r="D28" i="159"/>
  <c r="H23" i="159"/>
  <c r="D8" i="159"/>
  <c r="I8" i="159" s="1"/>
  <c r="D33" i="161" l="1"/>
  <c r="D32" i="161" s="1"/>
  <c r="I100" i="159"/>
  <c r="I23" i="159"/>
  <c r="F98" i="159"/>
  <c r="D93" i="159"/>
  <c r="I93" i="159" s="1"/>
  <c r="I95" i="159"/>
  <c r="D99" i="159"/>
  <c r="F95" i="159"/>
  <c r="E8" i="159"/>
  <c r="F8" i="159" s="1"/>
  <c r="E26" i="159"/>
  <c r="F11" i="159"/>
  <c r="H97" i="159"/>
  <c r="I99" i="159" l="1"/>
  <c r="F99" i="159"/>
  <c r="F26" i="159"/>
  <c r="E100" i="159"/>
  <c r="E23" i="159"/>
  <c r="F23" i="159" s="1"/>
  <c r="D97" i="159"/>
  <c r="I97" i="159" s="1"/>
  <c r="F93" i="159"/>
  <c r="H261" i="68"/>
  <c r="I261" i="68"/>
  <c r="J261" i="68"/>
  <c r="K261" i="68"/>
  <c r="L261" i="68"/>
  <c r="M261" i="68"/>
  <c r="N261" i="68"/>
  <c r="O261" i="68"/>
  <c r="H260" i="68"/>
  <c r="I260" i="68"/>
  <c r="J260" i="68"/>
  <c r="K260" i="68"/>
  <c r="L260" i="68"/>
  <c r="M260" i="68"/>
  <c r="N260" i="68"/>
  <c r="O260" i="68"/>
  <c r="C270" i="68"/>
  <c r="H271" i="68"/>
  <c r="I271" i="68"/>
  <c r="J271" i="68"/>
  <c r="K271" i="68"/>
  <c r="L271" i="68"/>
  <c r="M271" i="68"/>
  <c r="N271" i="68"/>
  <c r="O271" i="68"/>
  <c r="P230" i="68"/>
  <c r="P156" i="68"/>
  <c r="P155" i="68"/>
  <c r="D149" i="68"/>
  <c r="P147" i="68"/>
  <c r="P146" i="68"/>
  <c r="D143" i="68"/>
  <c r="C269" i="68"/>
  <c r="F100" i="159" l="1"/>
  <c r="E97" i="159"/>
  <c r="F97" i="159" s="1"/>
  <c r="C271" i="68"/>
  <c r="F101" i="68" l="1"/>
  <c r="C101" i="68" s="1"/>
  <c r="I39" i="92" l="1"/>
  <c r="I40" i="92"/>
  <c r="I41" i="92"/>
  <c r="G38" i="92"/>
  <c r="F38" i="92"/>
  <c r="G35" i="92"/>
  <c r="F35" i="92"/>
  <c r="I36" i="92"/>
  <c r="I33" i="92"/>
  <c r="I34" i="92"/>
  <c r="G32" i="92"/>
  <c r="F32" i="92"/>
  <c r="I31" i="92"/>
  <c r="G30" i="92"/>
  <c r="F30" i="92"/>
  <c r="I32" i="92" l="1"/>
  <c r="I30" i="92"/>
  <c r="F28" i="92"/>
  <c r="I26" i="92"/>
  <c r="I27" i="92"/>
  <c r="G25" i="92"/>
  <c r="F25" i="92"/>
  <c r="G22" i="92"/>
  <c r="F22" i="92"/>
  <c r="G19" i="92"/>
  <c r="F19" i="92"/>
  <c r="F13" i="92"/>
  <c r="I25" i="92" l="1"/>
  <c r="C71" i="68"/>
  <c r="E73" i="68" l="1"/>
  <c r="C72" i="68"/>
  <c r="C73" i="68" s="1"/>
  <c r="E60" i="68" l="1"/>
  <c r="C60" i="68" s="1"/>
  <c r="E59" i="68"/>
  <c r="F48" i="91" l="1"/>
  <c r="I48" i="91"/>
  <c r="F41" i="91" l="1"/>
  <c r="F42" i="91"/>
  <c r="F40" i="91"/>
  <c r="I40" i="91"/>
  <c r="F43" i="91"/>
  <c r="I42" i="91"/>
  <c r="F57" i="91" l="1"/>
  <c r="F52" i="91"/>
  <c r="H13" i="91"/>
  <c r="F14" i="91"/>
  <c r="I14" i="91" s="1"/>
  <c r="H57" i="91" l="1"/>
  <c r="I57" i="91" s="1"/>
  <c r="I52" i="91"/>
  <c r="I13" i="91"/>
  <c r="E8" i="83"/>
  <c r="D274" i="68" l="1"/>
  <c r="D277" i="68"/>
  <c r="E138" i="81"/>
  <c r="E137" i="81"/>
  <c r="D137" i="81"/>
  <c r="I152" i="81"/>
  <c r="I150" i="81"/>
  <c r="F150" i="81"/>
  <c r="D139" i="81" l="1"/>
  <c r="D138" i="81" s="1"/>
  <c r="F20" i="83" l="1"/>
  <c r="D19" i="83"/>
  <c r="I19" i="83" s="1"/>
  <c r="H91" i="140" l="1"/>
  <c r="G91" i="140"/>
  <c r="J91" i="140" s="1"/>
  <c r="F91" i="140"/>
  <c r="J90" i="140"/>
  <c r="I90" i="140"/>
  <c r="J89" i="140"/>
  <c r="I89" i="140"/>
  <c r="J88" i="140"/>
  <c r="D88" i="140"/>
  <c r="I88" i="140" s="1"/>
  <c r="J84" i="140"/>
  <c r="I84" i="140"/>
  <c r="J81" i="140"/>
  <c r="J80" i="140"/>
  <c r="D80" i="140"/>
  <c r="I80" i="140" s="1"/>
  <c r="J77" i="140"/>
  <c r="D77" i="140"/>
  <c r="I77" i="140" s="1"/>
  <c r="J76" i="140"/>
  <c r="D76" i="140"/>
  <c r="I76" i="140" s="1"/>
  <c r="J75" i="140"/>
  <c r="D75" i="140"/>
  <c r="I75" i="140" s="1"/>
  <c r="J69" i="140"/>
  <c r="J68" i="140"/>
  <c r="D68" i="140"/>
  <c r="I68" i="140" s="1"/>
  <c r="J67" i="140"/>
  <c r="D67" i="140"/>
  <c r="I67" i="140" s="1"/>
  <c r="J66" i="140"/>
  <c r="D66" i="140"/>
  <c r="I66" i="140" s="1"/>
  <c r="H65" i="140"/>
  <c r="G65" i="140"/>
  <c r="J65" i="140" s="1"/>
  <c r="F65" i="140"/>
  <c r="E65" i="140"/>
  <c r="J63" i="140"/>
  <c r="I63" i="140"/>
  <c r="J62" i="140"/>
  <c r="D62" i="140"/>
  <c r="I62" i="140" s="1"/>
  <c r="J61" i="140"/>
  <c r="D61" i="140"/>
  <c r="I61" i="140" s="1"/>
  <c r="H60" i="140"/>
  <c r="G60" i="140"/>
  <c r="F60" i="140"/>
  <c r="E60" i="140"/>
  <c r="J54" i="140"/>
  <c r="D54" i="140"/>
  <c r="I54" i="140" s="1"/>
  <c r="H53" i="140"/>
  <c r="G53" i="140"/>
  <c r="J53" i="140" s="1"/>
  <c r="F53" i="140"/>
  <c r="E53" i="140"/>
  <c r="J52" i="140"/>
  <c r="D52" i="140"/>
  <c r="I52" i="140" s="1"/>
  <c r="J51" i="140"/>
  <c r="D51" i="140"/>
  <c r="I51" i="140" s="1"/>
  <c r="J50" i="140"/>
  <c r="D50" i="140"/>
  <c r="I50" i="140" s="1"/>
  <c r="J49" i="140"/>
  <c r="D49" i="140"/>
  <c r="I49" i="140" s="1"/>
  <c r="J48" i="140"/>
  <c r="D48" i="140"/>
  <c r="I48" i="140" s="1"/>
  <c r="H47" i="140"/>
  <c r="G47" i="140"/>
  <c r="F47" i="140"/>
  <c r="E47" i="140"/>
  <c r="J45" i="140"/>
  <c r="D45" i="140"/>
  <c r="I45" i="140" s="1"/>
  <c r="J44" i="140"/>
  <c r="D44" i="140"/>
  <c r="I44" i="140" s="1"/>
  <c r="J43" i="140"/>
  <c r="D43" i="140"/>
  <c r="I43" i="140" s="1"/>
  <c r="J42" i="140"/>
  <c r="D42" i="140"/>
  <c r="I42" i="140" s="1"/>
  <c r="J41" i="140"/>
  <c r="D41" i="140"/>
  <c r="I41" i="140" s="1"/>
  <c r="H40" i="140"/>
  <c r="G40" i="140"/>
  <c r="J40" i="140" s="1"/>
  <c r="F40" i="140"/>
  <c r="E40" i="140"/>
  <c r="J35" i="140"/>
  <c r="D35" i="140"/>
  <c r="I35" i="140" s="1"/>
  <c r="J31" i="140"/>
  <c r="D31" i="140"/>
  <c r="I31" i="140" s="1"/>
  <c r="J28" i="140"/>
  <c r="J21" i="140"/>
  <c r="K20" i="140"/>
  <c r="J20" i="140"/>
  <c r="J19" i="140"/>
  <c r="J18" i="140"/>
  <c r="E17" i="140"/>
  <c r="J14" i="140"/>
  <c r="J12" i="140"/>
  <c r="E9" i="140"/>
  <c r="J11" i="140"/>
  <c r="K9" i="140"/>
  <c r="H9" i="140"/>
  <c r="J6" i="140"/>
  <c r="D6" i="140"/>
  <c r="I6" i="140" s="1"/>
  <c r="D10" i="140" l="1"/>
  <c r="I10" i="140" s="1"/>
  <c r="D91" i="140"/>
  <c r="I91" i="140" s="1"/>
  <c r="F17" i="140"/>
  <c r="D11" i="140"/>
  <c r="I11" i="140" s="1"/>
  <c r="D65" i="140"/>
  <c r="I65" i="140" s="1"/>
  <c r="G9" i="140"/>
  <c r="J9" i="140" s="1"/>
  <c r="J10" i="140"/>
  <c r="F9" i="140"/>
  <c r="D19" i="140"/>
  <c r="I19" i="140" s="1"/>
  <c r="D14" i="140"/>
  <c r="I14" i="140" s="1"/>
  <c r="D28" i="140"/>
  <c r="I28" i="140" s="1"/>
  <c r="D40" i="140"/>
  <c r="I40" i="140" s="1"/>
  <c r="D60" i="140"/>
  <c r="I60" i="140" s="1"/>
  <c r="G17" i="140"/>
  <c r="J17" i="140" s="1"/>
  <c r="H17" i="140"/>
  <c r="D20" i="140"/>
  <c r="I20" i="140" s="1"/>
  <c r="D47" i="140"/>
  <c r="I47" i="140" s="1"/>
  <c r="D53" i="140"/>
  <c r="I53" i="140" s="1"/>
  <c r="D12" i="140"/>
  <c r="I12" i="140" s="1"/>
  <c r="D21" i="140"/>
  <c r="I21" i="140" s="1"/>
  <c r="J47" i="140"/>
  <c r="J60" i="140"/>
  <c r="D69" i="140"/>
  <c r="I69" i="140" s="1"/>
  <c r="D81" i="140"/>
  <c r="I81" i="140" s="1"/>
  <c r="D18" i="140"/>
  <c r="I18" i="140" s="1"/>
  <c r="D174" i="68"/>
  <c r="D173" i="68"/>
  <c r="C173" i="68" s="1"/>
  <c r="D17" i="140" l="1"/>
  <c r="I17" i="140" s="1"/>
  <c r="D9" i="140"/>
  <c r="I9" i="140" s="1"/>
  <c r="G263" i="68" l="1"/>
  <c r="G264" i="68"/>
  <c r="G261" i="68" s="1"/>
  <c r="C261" i="68" s="1"/>
  <c r="C38" i="68" l="1"/>
  <c r="C30" i="68" l="1"/>
  <c r="C29" i="68"/>
  <c r="E31" i="68" l="1"/>
  <c r="H21" i="83" l="1"/>
  <c r="H46" i="83" l="1"/>
  <c r="H29" i="83"/>
  <c r="H229" i="68" l="1"/>
  <c r="I229" i="68"/>
  <c r="J229" i="68"/>
  <c r="K229" i="68"/>
  <c r="L229" i="68"/>
  <c r="M229" i="68"/>
  <c r="N229" i="68"/>
  <c r="O229" i="68"/>
  <c r="F229" i="68" l="1"/>
  <c r="E229" i="68"/>
  <c r="F14" i="68" l="1"/>
  <c r="I45" i="92" l="1"/>
  <c r="I44" i="92"/>
  <c r="G43" i="92"/>
  <c r="H265" i="68" l="1"/>
  <c r="I265" i="68"/>
  <c r="J265" i="68"/>
  <c r="K265" i="68"/>
  <c r="L265" i="68"/>
  <c r="M265" i="68"/>
  <c r="N265" i="68"/>
  <c r="O265" i="68"/>
  <c r="F265" i="68" l="1"/>
  <c r="C267" i="68"/>
  <c r="C263" i="68"/>
  <c r="C264" i="68"/>
  <c r="I38" i="92" l="1"/>
  <c r="E265" i="68"/>
  <c r="I37" i="92"/>
  <c r="G13" i="92"/>
  <c r="F13" i="91" l="1"/>
  <c r="I35" i="92"/>
  <c r="H175" i="68"/>
  <c r="I175" i="68"/>
  <c r="J175" i="68"/>
  <c r="K175" i="68"/>
  <c r="L175" i="68"/>
  <c r="M175" i="68"/>
  <c r="N175" i="68"/>
  <c r="O175" i="68"/>
  <c r="H172" i="68"/>
  <c r="I172" i="68"/>
  <c r="J172" i="68"/>
  <c r="K172" i="68"/>
  <c r="L172" i="68"/>
  <c r="M172" i="68"/>
  <c r="N172" i="68"/>
  <c r="O172" i="68"/>
  <c r="D171" i="68"/>
  <c r="P171" i="68"/>
  <c r="P170" i="68"/>
  <c r="D170" i="68"/>
  <c r="C170" i="68" l="1"/>
  <c r="C171" i="68"/>
  <c r="C172" i="68" l="1"/>
  <c r="F175" i="68"/>
  <c r="C177" i="68" l="1"/>
  <c r="E186" i="81" l="1"/>
  <c r="H187" i="81"/>
  <c r="E187" i="81"/>
  <c r="H166" i="81"/>
  <c r="E208" i="81" l="1"/>
  <c r="H208" i="81" l="1"/>
  <c r="D48" i="68" l="1"/>
  <c r="H226" i="81"/>
  <c r="H232" i="68"/>
  <c r="I232" i="68"/>
  <c r="J232" i="68"/>
  <c r="K232" i="68"/>
  <c r="L232" i="68"/>
  <c r="M232" i="68"/>
  <c r="N232" i="68"/>
  <c r="O232" i="68"/>
  <c r="L262" i="68" l="1"/>
  <c r="K262" i="68"/>
  <c r="N262" i="68"/>
  <c r="J262" i="68"/>
  <c r="O262" i="68"/>
  <c r="M262" i="68"/>
  <c r="I262" i="68"/>
  <c r="H262" i="68"/>
  <c r="H279" i="68"/>
  <c r="H285" i="68" s="1"/>
  <c r="I279" i="68"/>
  <c r="I285" i="68" s="1"/>
  <c r="J279" i="68"/>
  <c r="J285" i="68" s="1"/>
  <c r="K279" i="68"/>
  <c r="K285" i="68" s="1"/>
  <c r="L279" i="68"/>
  <c r="L285" i="68" s="1"/>
  <c r="M279" i="68"/>
  <c r="M285" i="68" s="1"/>
  <c r="N279" i="68"/>
  <c r="N285" i="68" s="1"/>
  <c r="O279" i="68"/>
  <c r="O285" i="68" s="1"/>
  <c r="H278" i="68"/>
  <c r="I278" i="68"/>
  <c r="J278" i="68"/>
  <c r="K278" i="68"/>
  <c r="L278" i="68"/>
  <c r="M278" i="68"/>
  <c r="N278" i="68"/>
  <c r="O278" i="68"/>
  <c r="P282" i="68" l="1"/>
  <c r="P279" i="68" s="1"/>
  <c r="P281" i="68"/>
  <c r="P278" i="68" s="1"/>
  <c r="P231" i="68"/>
  <c r="P228" i="68"/>
  <c r="P227" i="68"/>
  <c r="G279" i="68"/>
  <c r="G278" i="68"/>
  <c r="E279" i="68"/>
  <c r="E278" i="68"/>
  <c r="D279" i="68"/>
  <c r="C144" i="68" l="1"/>
  <c r="C143" i="68"/>
  <c r="C146" i="68" l="1"/>
  <c r="C148" i="68" s="1"/>
  <c r="F279" i="68" l="1"/>
  <c r="F43" i="92" l="1"/>
  <c r="I43" i="92" s="1"/>
  <c r="I42" i="92"/>
  <c r="I18" i="92"/>
  <c r="I17" i="92"/>
  <c r="G16" i="92"/>
  <c r="F16" i="92"/>
  <c r="D16" i="92"/>
  <c r="D19" i="92" s="1"/>
  <c r="D22" i="92" s="1"/>
  <c r="D25" i="92" s="1"/>
  <c r="I15" i="92"/>
  <c r="I13" i="92"/>
  <c r="I50" i="91"/>
  <c r="F50" i="91"/>
  <c r="I18" i="91"/>
  <c r="F18" i="91"/>
  <c r="F17" i="91"/>
  <c r="E16" i="91"/>
  <c r="D16" i="91"/>
  <c r="I15" i="91"/>
  <c r="F15" i="91"/>
  <c r="E12" i="91"/>
  <c r="E54" i="91" l="1"/>
  <c r="E59" i="91"/>
  <c r="E56" i="91" s="1"/>
  <c r="E10" i="91"/>
  <c r="H10" i="91" s="1"/>
  <c r="F21" i="91"/>
  <c r="I21" i="91" s="1"/>
  <c r="H21" i="91"/>
  <c r="I41" i="91"/>
  <c r="I47" i="91"/>
  <c r="F47" i="91"/>
  <c r="F16" i="91"/>
  <c r="I16" i="92"/>
  <c r="F12" i="91"/>
  <c r="H12" i="91"/>
  <c r="F11" i="91"/>
  <c r="I11" i="91"/>
  <c r="H16" i="91"/>
  <c r="I16" i="91" s="1"/>
  <c r="I17" i="91"/>
  <c r="D10" i="91"/>
  <c r="H54" i="91" l="1"/>
  <c r="H59" i="91"/>
  <c r="F54" i="91"/>
  <c r="E51" i="91"/>
  <c r="H56" i="91"/>
  <c r="H58" i="91"/>
  <c r="H20" i="91"/>
  <c r="F20" i="91"/>
  <c r="I20" i="91" s="1"/>
  <c r="I39" i="91"/>
  <c r="F53" i="91"/>
  <c r="F55" i="91"/>
  <c r="F39" i="91"/>
  <c r="F10" i="91"/>
  <c r="I12" i="91"/>
  <c r="F112" i="68"/>
  <c r="I10" i="91"/>
  <c r="I46" i="83"/>
  <c r="F46" i="83"/>
  <c r="H45" i="83"/>
  <c r="I45" i="83" s="1"/>
  <c r="F45" i="83"/>
  <c r="I44" i="83"/>
  <c r="F44" i="83"/>
  <c r="H43" i="83"/>
  <c r="H42" i="83"/>
  <c r="I42" i="83" s="1"/>
  <c r="F42" i="83"/>
  <c r="H41" i="83"/>
  <c r="I41" i="83" s="1"/>
  <c r="F41" i="83"/>
  <c r="H40" i="83"/>
  <c r="I40" i="83" s="1"/>
  <c r="F40" i="83"/>
  <c r="H33" i="83"/>
  <c r="I33" i="83" s="1"/>
  <c r="F33" i="83"/>
  <c r="H32" i="83"/>
  <c r="F32" i="83"/>
  <c r="E30" i="83"/>
  <c r="D30" i="83"/>
  <c r="I29" i="83"/>
  <c r="H27" i="83"/>
  <c r="E27" i="83"/>
  <c r="H25" i="83"/>
  <c r="E25" i="83"/>
  <c r="D25" i="83"/>
  <c r="I21" i="83"/>
  <c r="F21" i="83"/>
  <c r="E22" i="83"/>
  <c r="D22" i="83"/>
  <c r="H14" i="83"/>
  <c r="I14" i="83" s="1"/>
  <c r="F14" i="83"/>
  <c r="E13" i="83"/>
  <c r="D13" i="83"/>
  <c r="H12" i="83"/>
  <c r="H11" i="83" s="1"/>
  <c r="F12" i="83"/>
  <c r="E11" i="83"/>
  <c r="E16" i="83" s="1"/>
  <c r="E54" i="83" s="1"/>
  <c r="H54" i="83" s="1"/>
  <c r="D11" i="83"/>
  <c r="D16" i="83" s="1"/>
  <c r="H10" i="83"/>
  <c r="I10" i="83" s="1"/>
  <c r="F10" i="83"/>
  <c r="D8" i="83"/>
  <c r="I231" i="81"/>
  <c r="H231" i="81"/>
  <c r="E231" i="81"/>
  <c r="D231" i="81"/>
  <c r="I230" i="81"/>
  <c r="I229" i="81"/>
  <c r="H222" i="81"/>
  <c r="F222" i="81"/>
  <c r="I222" i="81" s="1"/>
  <c r="H221" i="81"/>
  <c r="F221" i="81"/>
  <c r="I221" i="81" s="1"/>
  <c r="E220" i="81"/>
  <c r="E224" i="81" s="1"/>
  <c r="D224" i="81"/>
  <c r="I219" i="81"/>
  <c r="H205" i="81"/>
  <c r="E205" i="81"/>
  <c r="D205" i="81"/>
  <c r="H204" i="81"/>
  <c r="F204" i="81"/>
  <c r="I204" i="81" s="1"/>
  <c r="E203" i="81"/>
  <c r="E217" i="81" s="1"/>
  <c r="D203" i="81"/>
  <c r="H200" i="81"/>
  <c r="I200" i="81" s="1"/>
  <c r="F200" i="81"/>
  <c r="I199" i="81"/>
  <c r="H198" i="81"/>
  <c r="F198" i="81"/>
  <c r="I198" i="81" s="1"/>
  <c r="D197" i="81"/>
  <c r="I194" i="81"/>
  <c r="F194" i="81"/>
  <c r="H193" i="81"/>
  <c r="I193" i="81" s="1"/>
  <c r="F193" i="81"/>
  <c r="H192" i="81"/>
  <c r="F192" i="81"/>
  <c r="E191" i="81"/>
  <c r="H188" i="81"/>
  <c r="E188" i="81"/>
  <c r="D188" i="81"/>
  <c r="D186" i="81"/>
  <c r="E185" i="81"/>
  <c r="D185" i="81"/>
  <c r="H170" i="81"/>
  <c r="I170" i="81" s="1"/>
  <c r="F170" i="81"/>
  <c r="H169" i="81"/>
  <c r="I169" i="81" s="1"/>
  <c r="F169" i="81"/>
  <c r="E168" i="81"/>
  <c r="D168" i="81"/>
  <c r="I166" i="81"/>
  <c r="F166" i="81"/>
  <c r="H165" i="81"/>
  <c r="I165" i="81" s="1"/>
  <c r="F165" i="81"/>
  <c r="H164" i="81"/>
  <c r="I164" i="81" s="1"/>
  <c r="F164" i="81"/>
  <c r="E163" i="81"/>
  <c r="D163" i="81"/>
  <c r="H162" i="81"/>
  <c r="F162" i="81"/>
  <c r="I162" i="81" s="1"/>
  <c r="I161" i="81"/>
  <c r="H161" i="81"/>
  <c r="H160" i="81"/>
  <c r="I160" i="81"/>
  <c r="H159" i="81"/>
  <c r="E159" i="81"/>
  <c r="E158" i="81"/>
  <c r="D158" i="81"/>
  <c r="E157" i="81"/>
  <c r="D157" i="81"/>
  <c r="E154" i="81"/>
  <c r="D154" i="81"/>
  <c r="H149" i="81"/>
  <c r="I149" i="81" s="1"/>
  <c r="F149" i="81"/>
  <c r="H148" i="81"/>
  <c r="H137" i="81" s="1"/>
  <c r="F148" i="81"/>
  <c r="E147" i="81"/>
  <c r="D147" i="81"/>
  <c r="H145" i="81"/>
  <c r="H136" i="81" s="1"/>
  <c r="F145" i="81"/>
  <c r="H144" i="81"/>
  <c r="F144" i="81"/>
  <c r="I144" i="81" s="1"/>
  <c r="H143" i="81"/>
  <c r="I143" i="81" s="1"/>
  <c r="F143" i="81"/>
  <c r="H142" i="81"/>
  <c r="F142" i="81"/>
  <c r="I142" i="81" s="1"/>
  <c r="H141" i="81"/>
  <c r="F141" i="81"/>
  <c r="I141" i="81" s="1"/>
  <c r="H140" i="81"/>
  <c r="F140" i="81"/>
  <c r="I140" i="81" s="1"/>
  <c r="H139" i="81"/>
  <c r="F139" i="81"/>
  <c r="I139" i="81" s="1"/>
  <c r="E136" i="81"/>
  <c r="D136" i="81"/>
  <c r="I135" i="81"/>
  <c r="I93" i="81"/>
  <c r="H93" i="81"/>
  <c r="I92" i="81"/>
  <c r="H92" i="81"/>
  <c r="I91" i="81"/>
  <c r="H91" i="81"/>
  <c r="E90" i="81"/>
  <c r="H90" i="81" s="1"/>
  <c r="D90" i="81"/>
  <c r="H89" i="81"/>
  <c r="I89" i="81" s="1"/>
  <c r="F89" i="81"/>
  <c r="H88" i="81"/>
  <c r="I88" i="81" s="1"/>
  <c r="F88" i="81"/>
  <c r="E87" i="81"/>
  <c r="D87" i="81"/>
  <c r="E86" i="81"/>
  <c r="H86" i="81" s="1"/>
  <c r="D86" i="81"/>
  <c r="E85" i="81"/>
  <c r="D85" i="81"/>
  <c r="I84" i="81"/>
  <c r="E84" i="81"/>
  <c r="D84" i="81"/>
  <c r="H82" i="81"/>
  <c r="F82" i="81"/>
  <c r="H81" i="81"/>
  <c r="F81" i="81"/>
  <c r="E80" i="81"/>
  <c r="H79" i="81"/>
  <c r="F79" i="81"/>
  <c r="I79" i="81" s="1"/>
  <c r="H78" i="81"/>
  <c r="F78" i="81"/>
  <c r="I78" i="81" s="1"/>
  <c r="H77" i="81"/>
  <c r="F77" i="81"/>
  <c r="I77" i="81" s="1"/>
  <c r="H76" i="81"/>
  <c r="I76" i="81"/>
  <c r="H75" i="81"/>
  <c r="I75" i="81"/>
  <c r="E74" i="81"/>
  <c r="H74" i="81" s="1"/>
  <c r="D74" i="81"/>
  <c r="E73" i="81"/>
  <c r="H73" i="81" s="1"/>
  <c r="H67" i="81"/>
  <c r="H65" i="81" s="1"/>
  <c r="E67" i="81"/>
  <c r="D67" i="81"/>
  <c r="D65" i="81" s="1"/>
  <c r="H217" i="81" l="1"/>
  <c r="E216" i="81"/>
  <c r="E228" i="81"/>
  <c r="E225" i="81" s="1"/>
  <c r="H225" i="81" s="1"/>
  <c r="H53" i="91"/>
  <c r="E276" i="68" s="1"/>
  <c r="E273" i="68" s="1"/>
  <c r="H30" i="83"/>
  <c r="I30" i="83" s="1"/>
  <c r="H26" i="83"/>
  <c r="I54" i="91"/>
  <c r="F276" i="68"/>
  <c r="F273" i="68" s="1"/>
  <c r="D217" i="81"/>
  <c r="F205" i="81"/>
  <c r="I205" i="81" s="1"/>
  <c r="F201" i="68"/>
  <c r="F57" i="68"/>
  <c r="C57" i="68" s="1"/>
  <c r="H203" i="81"/>
  <c r="E197" i="68"/>
  <c r="E194" i="68" s="1"/>
  <c r="D54" i="83"/>
  <c r="F200" i="68"/>
  <c r="H19" i="91"/>
  <c r="F19" i="91"/>
  <c r="I19" i="91" s="1"/>
  <c r="H185" i="81"/>
  <c r="I185" i="81" s="1"/>
  <c r="F56" i="68"/>
  <c r="C56" i="68" s="1"/>
  <c r="H211" i="81"/>
  <c r="F214" i="81"/>
  <c r="I214" i="81" s="1"/>
  <c r="D210" i="81"/>
  <c r="H215" i="81"/>
  <c r="H55" i="81"/>
  <c r="I59" i="91"/>
  <c r="I58" i="91"/>
  <c r="H154" i="81"/>
  <c r="C275" i="68"/>
  <c r="H138" i="81"/>
  <c r="D73" i="81"/>
  <c r="D72" i="81" s="1"/>
  <c r="H186" i="81"/>
  <c r="D80" i="81"/>
  <c r="F80" i="81" s="1"/>
  <c r="H80" i="81"/>
  <c r="H157" i="81"/>
  <c r="I157" i="81" s="1"/>
  <c r="F159" i="81"/>
  <c r="I159" i="81" s="1"/>
  <c r="H158" i="81"/>
  <c r="I55" i="91"/>
  <c r="F147" i="81"/>
  <c r="E83" i="81"/>
  <c r="H83" i="81" s="1"/>
  <c r="F59" i="91"/>
  <c r="F30" i="83"/>
  <c r="I27" i="83"/>
  <c r="F27" i="83"/>
  <c r="I32" i="83"/>
  <c r="F157" i="81"/>
  <c r="F13" i="83"/>
  <c r="F204" i="68"/>
  <c r="H84" i="81"/>
  <c r="H85" i="81"/>
  <c r="I187" i="81"/>
  <c r="D17" i="83"/>
  <c r="F197" i="68" s="1"/>
  <c r="F51" i="91"/>
  <c r="F87" i="81"/>
  <c r="F154" i="81"/>
  <c r="I154" i="81" s="1"/>
  <c r="F187" i="81"/>
  <c r="D24" i="83"/>
  <c r="F67" i="81"/>
  <c r="F168" i="81"/>
  <c r="F203" i="81"/>
  <c r="I203" i="81" s="1"/>
  <c r="C254" i="68"/>
  <c r="F22" i="83"/>
  <c r="F163" i="81"/>
  <c r="E184" i="81"/>
  <c r="F186" i="81"/>
  <c r="F191" i="81"/>
  <c r="I192" i="81"/>
  <c r="F197" i="81"/>
  <c r="I197" i="81" s="1"/>
  <c r="F9" i="83"/>
  <c r="E24" i="83"/>
  <c r="F74" i="81"/>
  <c r="I74" i="81" s="1"/>
  <c r="I82" i="81"/>
  <c r="D83" i="81"/>
  <c r="F85" i="81"/>
  <c r="I85" i="81" s="1"/>
  <c r="F86" i="81"/>
  <c r="I86" i="81" s="1"/>
  <c r="H163" i="81"/>
  <c r="F185" i="81"/>
  <c r="H191" i="81"/>
  <c r="I191" i="81" s="1"/>
  <c r="H197" i="81"/>
  <c r="H9" i="83"/>
  <c r="H8" i="83" s="1"/>
  <c r="I8" i="83" s="1"/>
  <c r="F11" i="83"/>
  <c r="F115" i="68"/>
  <c r="I65" i="81"/>
  <c r="I81" i="81"/>
  <c r="F224" i="81"/>
  <c r="I224" i="81" s="1"/>
  <c r="H220" i="81"/>
  <c r="H224" i="81" s="1"/>
  <c r="E17" i="83"/>
  <c r="E15" i="83" s="1"/>
  <c r="F19" i="83"/>
  <c r="F26" i="83"/>
  <c r="F58" i="91"/>
  <c r="H16" i="83"/>
  <c r="E198" i="68" s="1"/>
  <c r="I11" i="83"/>
  <c r="I12" i="83"/>
  <c r="F16" i="83"/>
  <c r="H22" i="83"/>
  <c r="H13" i="83"/>
  <c r="I13" i="83" s="1"/>
  <c r="I136" i="81"/>
  <c r="E65" i="81"/>
  <c r="I67" i="81"/>
  <c r="E72" i="81"/>
  <c r="H87" i="81"/>
  <c r="I87" i="81" s="1"/>
  <c r="F136" i="81"/>
  <c r="I145" i="81"/>
  <c r="H147" i="81"/>
  <c r="I147" i="81" s="1"/>
  <c r="I148" i="81"/>
  <c r="D156" i="81"/>
  <c r="F158" i="81"/>
  <c r="I158" i="81" s="1"/>
  <c r="I163" i="81"/>
  <c r="H168" i="81"/>
  <c r="I168" i="81" s="1"/>
  <c r="D184" i="81"/>
  <c r="F220" i="81"/>
  <c r="I220" i="81" s="1"/>
  <c r="E134" i="81"/>
  <c r="F137" i="81"/>
  <c r="I137" i="81" s="1"/>
  <c r="E156" i="81"/>
  <c r="I53" i="91" l="1"/>
  <c r="H51" i="91"/>
  <c r="I51" i="91" s="1"/>
  <c r="D228" i="81"/>
  <c r="D216" i="81"/>
  <c r="D55" i="83"/>
  <c r="D53" i="83" s="1"/>
  <c r="F54" i="68"/>
  <c r="F48" i="68" s="1"/>
  <c r="F53" i="68"/>
  <c r="F47" i="68" s="1"/>
  <c r="E55" i="83"/>
  <c r="H55" i="83" s="1"/>
  <c r="F210" i="81"/>
  <c r="I210" i="81" s="1"/>
  <c r="F102" i="81"/>
  <c r="I102" i="81" s="1"/>
  <c r="I186" i="81"/>
  <c r="F215" i="81"/>
  <c r="I215" i="81" s="1"/>
  <c r="D208" i="81"/>
  <c r="F208" i="81" s="1"/>
  <c r="I208" i="81" s="1"/>
  <c r="F101" i="81"/>
  <c r="I101" i="81" s="1"/>
  <c r="F131" i="81"/>
  <c r="F110" i="81"/>
  <c r="I110" i="81" s="1"/>
  <c r="F65" i="81"/>
  <c r="C276" i="68"/>
  <c r="I56" i="91"/>
  <c r="F56" i="91"/>
  <c r="H134" i="81"/>
  <c r="C50" i="68"/>
  <c r="H184" i="81"/>
  <c r="I184" i="81" s="1"/>
  <c r="I80" i="81"/>
  <c r="F73" i="81"/>
  <c r="I73" i="81" s="1"/>
  <c r="D15" i="83"/>
  <c r="F15" i="83" s="1"/>
  <c r="F217" i="81"/>
  <c r="I217" i="81"/>
  <c r="C51" i="68"/>
  <c r="F83" i="81"/>
  <c r="I83" i="81" s="1"/>
  <c r="H156" i="81"/>
  <c r="I26" i="83"/>
  <c r="F8" i="83"/>
  <c r="I9" i="83"/>
  <c r="H24" i="83"/>
  <c r="I24" i="83" s="1"/>
  <c r="F156" i="81"/>
  <c r="I156" i="81" s="1"/>
  <c r="F17" i="83"/>
  <c r="F24" i="83"/>
  <c r="F184" i="81"/>
  <c r="F203" i="68"/>
  <c r="F194" i="68" s="1"/>
  <c r="I52" i="83"/>
  <c r="D195" i="81"/>
  <c r="I22" i="83"/>
  <c r="D134" i="81"/>
  <c r="F51" i="83"/>
  <c r="C255" i="68"/>
  <c r="I16" i="83"/>
  <c r="F54" i="83"/>
  <c r="H17" i="83"/>
  <c r="F198" i="68" s="1"/>
  <c r="F195" i="68" s="1"/>
  <c r="F52" i="83"/>
  <c r="H72" i="81"/>
  <c r="F72" i="81"/>
  <c r="I72" i="81" s="1"/>
  <c r="F138" i="81"/>
  <c r="I138" i="81" s="1"/>
  <c r="E195" i="81"/>
  <c r="D237" i="68"/>
  <c r="D47" i="68" l="1"/>
  <c r="E53" i="83"/>
  <c r="F53" i="83" s="1"/>
  <c r="H216" i="81"/>
  <c r="H228" i="81"/>
  <c r="F130" i="81"/>
  <c r="F211" i="81"/>
  <c r="I211" i="81" s="1"/>
  <c r="F226" i="81"/>
  <c r="I226" i="81" s="1"/>
  <c r="E129" i="81"/>
  <c r="F134" i="81"/>
  <c r="I134" i="81" s="1"/>
  <c r="F62" i="81"/>
  <c r="I62" i="81" s="1"/>
  <c r="H195" i="81"/>
  <c r="I195" i="81" s="1"/>
  <c r="F55" i="83"/>
  <c r="I51" i="83"/>
  <c r="F228" i="81"/>
  <c r="I228" i="81" s="1"/>
  <c r="F195" i="81"/>
  <c r="I55" i="83"/>
  <c r="I17" i="83"/>
  <c r="H15" i="83"/>
  <c r="I15" i="83" s="1"/>
  <c r="I54" i="83"/>
  <c r="E47" i="68" l="1"/>
  <c r="F216" i="81"/>
  <c r="I216" i="81" s="1"/>
  <c r="F129" i="81"/>
  <c r="H129" i="81"/>
  <c r="I129" i="81" s="1"/>
  <c r="F115" i="81"/>
  <c r="I115" i="81" s="1"/>
  <c r="F116" i="81"/>
  <c r="I116" i="81" s="1"/>
  <c r="F61" i="81"/>
  <c r="I61" i="81" s="1"/>
  <c r="H53" i="83"/>
  <c r="I53" i="83" s="1"/>
  <c r="D225" i="81" l="1"/>
  <c r="F227" i="81"/>
  <c r="I227" i="81" s="1"/>
  <c r="H52" i="81"/>
  <c r="F52" i="81"/>
  <c r="I52" i="81" s="1"/>
  <c r="H157" i="68"/>
  <c r="I157" i="68"/>
  <c r="J157" i="68"/>
  <c r="K157" i="68"/>
  <c r="L157" i="68"/>
  <c r="O157" i="68"/>
  <c r="F225" i="81" l="1"/>
  <c r="I225" i="81"/>
  <c r="P237" i="68"/>
  <c r="P236" i="68"/>
  <c r="P180" i="68"/>
  <c r="P179" i="68"/>
  <c r="P154" i="68"/>
  <c r="P136" i="68"/>
  <c r="P135" i="68"/>
  <c r="P134" i="68"/>
  <c r="P120" i="68"/>
  <c r="P119" i="68"/>
  <c r="P102" i="68"/>
  <c r="P101" i="68"/>
  <c r="P60" i="68"/>
  <c r="P28" i="68"/>
  <c r="P27" i="68"/>
  <c r="P26" i="68"/>
  <c r="C260" i="68" l="1"/>
  <c r="P158" i="68"/>
  <c r="P224" i="68"/>
  <c r="P116" i="68"/>
  <c r="P225" i="68"/>
  <c r="P159" i="68"/>
  <c r="P117" i="68"/>
  <c r="P284" i="68" l="1"/>
  <c r="P285" i="68"/>
  <c r="C188" i="68"/>
  <c r="C282" i="68" l="1"/>
  <c r="C281" i="68"/>
  <c r="D225" i="68"/>
  <c r="I224" i="68"/>
  <c r="J224" i="68"/>
  <c r="K224" i="68"/>
  <c r="L224" i="68"/>
  <c r="O224" i="68"/>
  <c r="D224" i="68"/>
  <c r="D159" i="68"/>
  <c r="C159" i="68" l="1"/>
  <c r="D158" i="68"/>
  <c r="C158" i="68" s="1"/>
  <c r="G225" i="68"/>
  <c r="G224" i="68" s="1"/>
  <c r="D268" i="68" l="1"/>
  <c r="C257" i="68"/>
  <c r="D249" i="68"/>
  <c r="D248" i="68"/>
  <c r="C240" i="68"/>
  <c r="N239" i="68"/>
  <c r="G237" i="68"/>
  <c r="C237" i="68" s="1"/>
  <c r="H236" i="68"/>
  <c r="G236" i="68"/>
  <c r="D232" i="68"/>
  <c r="C230" i="68"/>
  <c r="C219" i="68"/>
  <c r="O211" i="68"/>
  <c r="N211" i="68"/>
  <c r="M211" i="68"/>
  <c r="L211" i="68"/>
  <c r="K211" i="68"/>
  <c r="J211" i="68"/>
  <c r="I211" i="68"/>
  <c r="H211" i="68"/>
  <c r="H206" i="68"/>
  <c r="E195" i="68"/>
  <c r="H203" i="68"/>
  <c r="N203" i="68"/>
  <c r="C201" i="68"/>
  <c r="H200" i="68"/>
  <c r="C200" i="68"/>
  <c r="H197" i="68"/>
  <c r="N197" i="68"/>
  <c r="L194" i="68"/>
  <c r="K194" i="68"/>
  <c r="J194" i="68"/>
  <c r="I194" i="68"/>
  <c r="G180" i="68"/>
  <c r="G179" i="68"/>
  <c r="C191" i="68"/>
  <c r="C189" i="68"/>
  <c r="N188" i="68"/>
  <c r="M188" i="68"/>
  <c r="H185" i="68"/>
  <c r="C183" i="68"/>
  <c r="N182" i="68"/>
  <c r="H182" i="68"/>
  <c r="C182" i="68"/>
  <c r="E180" i="68"/>
  <c r="D180" i="68"/>
  <c r="L179" i="68"/>
  <c r="K179" i="68"/>
  <c r="J179" i="68"/>
  <c r="I179" i="68"/>
  <c r="E179" i="68"/>
  <c r="D179" i="68"/>
  <c r="L158" i="68"/>
  <c r="K158" i="68"/>
  <c r="J158" i="68"/>
  <c r="I158" i="68"/>
  <c r="G154" i="68"/>
  <c r="D154" i="68"/>
  <c r="L140" i="68"/>
  <c r="K140" i="68"/>
  <c r="J140" i="68"/>
  <c r="I140" i="68"/>
  <c r="C137" i="68"/>
  <c r="G136" i="68"/>
  <c r="C136" i="68"/>
  <c r="E136" i="68"/>
  <c r="D136" i="68"/>
  <c r="G135" i="68"/>
  <c r="E135" i="68"/>
  <c r="D135" i="68"/>
  <c r="G134" i="68"/>
  <c r="E134" i="68"/>
  <c r="E116" i="68" s="1"/>
  <c r="D134" i="68"/>
  <c r="C132" i="68"/>
  <c r="N131" i="68"/>
  <c r="H131" i="68"/>
  <c r="C131" i="68"/>
  <c r="C129" i="68"/>
  <c r="H128" i="68"/>
  <c r="C126" i="68"/>
  <c r="H125" i="68"/>
  <c r="C125" i="68"/>
  <c r="C123" i="68"/>
  <c r="H122" i="68"/>
  <c r="G120" i="68"/>
  <c r="E121" i="68"/>
  <c r="D120" i="68"/>
  <c r="H119" i="68"/>
  <c r="G119" i="68"/>
  <c r="D119" i="68"/>
  <c r="O116" i="68"/>
  <c r="L116" i="68"/>
  <c r="K116" i="68"/>
  <c r="J116" i="68"/>
  <c r="I116" i="68"/>
  <c r="C108" i="68"/>
  <c r="G102" i="68"/>
  <c r="D102" i="68"/>
  <c r="H101" i="68"/>
  <c r="G101" i="68"/>
  <c r="D101" i="68"/>
  <c r="H89" i="68"/>
  <c r="E82" i="68"/>
  <c r="E81" i="68"/>
  <c r="G60" i="68"/>
  <c r="I47" i="68"/>
  <c r="N38" i="68"/>
  <c r="I23" i="68"/>
  <c r="G28" i="68"/>
  <c r="G27" i="68"/>
  <c r="G26" i="68"/>
  <c r="O23" i="68"/>
  <c r="L23" i="68"/>
  <c r="E284" i="68" l="1"/>
  <c r="E285" i="68"/>
  <c r="O284" i="68"/>
  <c r="O286" i="68" s="1"/>
  <c r="C80" i="68"/>
  <c r="I284" i="68"/>
  <c r="I286" i="68" s="1"/>
  <c r="C24" i="68"/>
  <c r="C25" i="68" s="1"/>
  <c r="D117" i="68"/>
  <c r="D285" i="68" s="1"/>
  <c r="M200" i="68"/>
  <c r="K23" i="68"/>
  <c r="H224" i="68"/>
  <c r="H26" i="68"/>
  <c r="C278" i="68"/>
  <c r="H56" i="68"/>
  <c r="G116" i="68"/>
  <c r="H116" i="68"/>
  <c r="H194" i="68"/>
  <c r="H59" i="68"/>
  <c r="M125" i="68"/>
  <c r="H158" i="68"/>
  <c r="K47" i="68"/>
  <c r="C135" i="68"/>
  <c r="F232" i="68"/>
  <c r="H140" i="68"/>
  <c r="H179" i="68"/>
  <c r="G117" i="68"/>
  <c r="N194" i="68"/>
  <c r="H29" i="68"/>
  <c r="H38" i="68"/>
  <c r="M38" i="68" s="1"/>
  <c r="M131" i="68"/>
  <c r="C134" i="68"/>
  <c r="M182" i="68"/>
  <c r="C213" i="68"/>
  <c r="C214" i="68" s="1"/>
  <c r="H239" i="68"/>
  <c r="M239" i="68" s="1"/>
  <c r="N224" i="68"/>
  <c r="L47" i="68"/>
  <c r="L284" i="68" s="1"/>
  <c r="H50" i="68"/>
  <c r="C242" i="68"/>
  <c r="H32" i="68"/>
  <c r="H53" i="68"/>
  <c r="H80" i="68"/>
  <c r="F199" i="68"/>
  <c r="F268" i="68"/>
  <c r="C279" i="68"/>
  <c r="E244" i="68"/>
  <c r="C96" i="68"/>
  <c r="N125" i="68"/>
  <c r="E118" i="68"/>
  <c r="C190" i="68"/>
  <c r="N200" i="68"/>
  <c r="F202" i="68"/>
  <c r="F205" i="68"/>
  <c r="C120" i="68"/>
  <c r="F121" i="68"/>
  <c r="C138" i="68"/>
  <c r="C139" i="68" s="1"/>
  <c r="F190" i="68"/>
  <c r="C203" i="68"/>
  <c r="M203" i="68" s="1"/>
  <c r="C204" i="68"/>
  <c r="C227" i="68"/>
  <c r="C228" i="68"/>
  <c r="C243" i="68"/>
  <c r="C119" i="68"/>
  <c r="M119" i="68" s="1"/>
  <c r="D116" i="68"/>
  <c r="N122" i="68"/>
  <c r="C122" i="68"/>
  <c r="M122" i="68" s="1"/>
  <c r="F124" i="68"/>
  <c r="C127" i="68"/>
  <c r="N128" i="68"/>
  <c r="C128" i="68"/>
  <c r="M128" i="68" s="1"/>
  <c r="F130" i="68"/>
  <c r="G181" i="68"/>
  <c r="G193" i="68"/>
  <c r="D244" i="68"/>
  <c r="H14" i="68"/>
  <c r="J23" i="68"/>
  <c r="J47" i="68"/>
  <c r="N119" i="68"/>
  <c r="F127" i="68"/>
  <c r="N185" i="68"/>
  <c r="C185" i="68"/>
  <c r="M185" i="68" s="1"/>
  <c r="F179" i="68"/>
  <c r="F193" i="68"/>
  <c r="C192" i="68"/>
  <c r="C193" i="68" s="1"/>
  <c r="F180" i="68"/>
  <c r="C197" i="68"/>
  <c r="M197" i="68" s="1"/>
  <c r="E199" i="68"/>
  <c r="C198" i="68"/>
  <c r="C195" i="68"/>
  <c r="C202" i="68"/>
  <c r="D236" i="68"/>
  <c r="N236" i="68"/>
  <c r="C241" i="68"/>
  <c r="F241" i="68"/>
  <c r="F244" i="68"/>
  <c r="F284" i="68" l="1"/>
  <c r="C179" i="68"/>
  <c r="M179" i="68" s="1"/>
  <c r="D284" i="68"/>
  <c r="J284" i="68"/>
  <c r="J286" i="68" s="1"/>
  <c r="K284" i="68"/>
  <c r="K286" i="68" s="1"/>
  <c r="H23" i="68"/>
  <c r="L286" i="68"/>
  <c r="C268" i="68"/>
  <c r="C265" i="68"/>
  <c r="E238" i="68"/>
  <c r="F196" i="68"/>
  <c r="C194" i="68"/>
  <c r="M194" i="68" s="1"/>
  <c r="C116" i="68"/>
  <c r="F118" i="68"/>
  <c r="H47" i="68"/>
  <c r="E262" i="68"/>
  <c r="F226" i="68"/>
  <c r="C231" i="68"/>
  <c r="C232" i="68" s="1"/>
  <c r="M224" i="68"/>
  <c r="C244" i="68"/>
  <c r="C236" i="68"/>
  <c r="M236" i="68" s="1"/>
  <c r="C199" i="68"/>
  <c r="M116" i="68"/>
  <c r="F262" i="68"/>
  <c r="C229" i="68"/>
  <c r="C205" i="68"/>
  <c r="N179" i="68"/>
  <c r="C121" i="68"/>
  <c r="E226" i="68"/>
  <c r="E196" i="68"/>
  <c r="F181" i="68"/>
  <c r="C180" i="68"/>
  <c r="N116" i="68"/>
  <c r="F238" i="68"/>
  <c r="D238" i="68"/>
  <c r="C117" i="68"/>
  <c r="C124" i="68"/>
  <c r="C130" i="68"/>
  <c r="H284" i="68" l="1"/>
  <c r="H286" i="68" s="1"/>
  <c r="C238" i="68"/>
  <c r="C262" i="68"/>
  <c r="C196" i="68"/>
  <c r="C181" i="68"/>
  <c r="C118" i="68"/>
  <c r="C74" i="68" l="1"/>
  <c r="C68" i="68" l="1"/>
  <c r="C66" i="68"/>
  <c r="F76" i="68"/>
  <c r="C75" i="68"/>
  <c r="C76" i="68" s="1"/>
  <c r="E67" i="68"/>
  <c r="C65" i="68" l="1"/>
  <c r="C67" i="68" s="1"/>
  <c r="C63" i="68"/>
  <c r="F64" i="68"/>
  <c r="C161" i="68"/>
  <c r="F67" i="68" l="1"/>
  <c r="F61" i="68"/>
  <c r="C62" i="68"/>
  <c r="C64" i="68" s="1"/>
  <c r="C174" i="68"/>
  <c r="C162" i="68"/>
  <c r="C163" i="68" s="1"/>
  <c r="C167" i="68"/>
  <c r="E61" i="68"/>
  <c r="C110" i="68"/>
  <c r="C41" i="68"/>
  <c r="E160" i="68" l="1"/>
  <c r="C175" i="68"/>
  <c r="C111" i="68"/>
  <c r="C112" i="68" s="1"/>
  <c r="F100" i="68"/>
  <c r="N29" i="68"/>
  <c r="C168" i="68"/>
  <c r="C169" i="68" s="1"/>
  <c r="M26" i="68"/>
  <c r="N26" i="68"/>
  <c r="C93" i="68"/>
  <c r="C176" i="68"/>
  <c r="C95" i="68"/>
  <c r="C97" i="68" s="1"/>
  <c r="F97" i="68"/>
  <c r="C223" i="68"/>
  <c r="F223" i="68"/>
  <c r="N59" i="68"/>
  <c r="C59" i="68"/>
  <c r="M59" i="68" s="1"/>
  <c r="C92" i="68"/>
  <c r="C107" i="68"/>
  <c r="C109" i="68" s="1"/>
  <c r="N89" i="68" l="1"/>
  <c r="C89" i="68"/>
  <c r="M158" i="68"/>
  <c r="M29" i="68"/>
  <c r="N32" i="68"/>
  <c r="E100" i="68"/>
  <c r="F160" i="68"/>
  <c r="C215" i="68"/>
  <c r="C69" i="68"/>
  <c r="C28" i="68"/>
  <c r="C99" i="68"/>
  <c r="C90" i="68"/>
  <c r="C114" i="68"/>
  <c r="C210" i="68"/>
  <c r="F211" i="68"/>
  <c r="N101" i="68"/>
  <c r="C104" i="68"/>
  <c r="N158" i="68"/>
  <c r="C113" i="68"/>
  <c r="F91" i="68"/>
  <c r="C218" i="68"/>
  <c r="C220" i="68" s="1"/>
  <c r="C209" i="68"/>
  <c r="C115" i="68" l="1"/>
  <c r="N23" i="68"/>
  <c r="M206" i="68"/>
  <c r="C32" i="68"/>
  <c r="M32" i="68" s="1"/>
  <c r="C211" i="68"/>
  <c r="C98" i="68"/>
  <c r="C100" i="68" s="1"/>
  <c r="F34" i="68"/>
  <c r="C61" i="68"/>
  <c r="M101" i="68"/>
  <c r="C160" i="68"/>
  <c r="F285" i="68"/>
  <c r="C105" i="68"/>
  <c r="C106" i="68" s="1"/>
  <c r="F106" i="68"/>
  <c r="F31" i="68"/>
  <c r="C31" i="68"/>
  <c r="M89" i="68"/>
  <c r="C42" i="68"/>
  <c r="C40" i="68"/>
  <c r="E34" i="68"/>
  <c r="N206" i="68" l="1"/>
  <c r="C91" i="68"/>
  <c r="M23" i="68"/>
  <c r="E25" i="68"/>
  <c r="D34" i="68"/>
  <c r="C33" i="68"/>
  <c r="C34" i="68" s="1"/>
  <c r="F103" i="68"/>
  <c r="C102" i="68"/>
  <c r="C103" i="68" s="1"/>
  <c r="C216" i="68"/>
  <c r="C207" i="68" s="1"/>
  <c r="F217" i="68"/>
  <c r="C217" i="68" l="1"/>
  <c r="C208" i="68"/>
  <c r="F208" i="68"/>
  <c r="E148" i="68" l="1"/>
  <c r="G148" i="68"/>
  <c r="C149" i="68"/>
  <c r="C155" i="68"/>
  <c r="F148" i="68"/>
  <c r="N157" i="68" l="1"/>
  <c r="G142" i="68"/>
  <c r="D148" i="68"/>
  <c r="C156" i="68"/>
  <c r="N140" i="68" l="1"/>
  <c r="M157" i="68"/>
  <c r="F142" i="68"/>
  <c r="M140" i="68"/>
  <c r="E151" i="68" l="1"/>
  <c r="E142" i="68" l="1"/>
  <c r="C150" i="68"/>
  <c r="C142" i="68" s="1"/>
  <c r="D142" i="68" l="1"/>
  <c r="C151" i="68"/>
  <c r="C251" i="68" l="1"/>
  <c r="N50" i="68" l="1"/>
  <c r="C83" i="68" l="1"/>
  <c r="C85" i="68" s="1"/>
  <c r="C87" i="68" l="1"/>
  <c r="C88" i="68" s="1"/>
  <c r="F88" i="68"/>
  <c r="F85" i="68" l="1"/>
  <c r="N80" i="68"/>
  <c r="M80" i="68"/>
  <c r="F82" i="68" l="1"/>
  <c r="C81" i="68"/>
  <c r="C82" i="68" s="1"/>
  <c r="G272" i="68" l="1"/>
  <c r="G284" i="68" s="1"/>
  <c r="C284" i="68" l="1"/>
  <c r="C272" i="68"/>
  <c r="F277" i="68"/>
  <c r="C53" i="68"/>
  <c r="C47" i="68" s="1"/>
  <c r="N53" i="68"/>
  <c r="C258" i="68"/>
  <c r="C259" i="68" s="1"/>
  <c r="C20" i="68"/>
  <c r="N56" i="68"/>
  <c r="N47" i="68"/>
  <c r="F52" i="68"/>
  <c r="M53" i="68" l="1"/>
  <c r="M56" i="68"/>
  <c r="N248" i="68"/>
  <c r="M248" i="68"/>
  <c r="F250" i="68"/>
  <c r="E277" i="68"/>
  <c r="C58" i="68"/>
  <c r="F58" i="68"/>
  <c r="F15" i="68"/>
  <c r="C21" i="68"/>
  <c r="F16" i="68"/>
  <c r="C256" i="68"/>
  <c r="M50" i="68"/>
  <c r="E52" i="68"/>
  <c r="F274" i="68"/>
  <c r="D52" i="68"/>
  <c r="C14" i="68" l="1"/>
  <c r="M14" i="68" s="1"/>
  <c r="E274" i="68"/>
  <c r="C15" i="68"/>
  <c r="C16" i="68" s="1"/>
  <c r="C54" i="68"/>
  <c r="C48" i="68" s="1"/>
  <c r="F55" i="68"/>
  <c r="O53" i="68"/>
  <c r="E49" i="68"/>
  <c r="C277" i="68"/>
  <c r="N14" i="68"/>
  <c r="N284" i="68" s="1"/>
  <c r="O56" i="68"/>
  <c r="C250" i="68"/>
  <c r="F49" i="68"/>
  <c r="M47" i="68"/>
  <c r="C52" i="68"/>
  <c r="M284" i="68" l="1"/>
  <c r="M286" i="68" s="1"/>
  <c r="C55" i="68"/>
  <c r="N286" i="68"/>
  <c r="G273" i="68"/>
  <c r="D49" i="68"/>
  <c r="E286" i="68"/>
  <c r="F286" i="68"/>
  <c r="G274" i="68" l="1"/>
  <c r="G285" i="68"/>
  <c r="C285" i="68" s="1"/>
  <c r="C273" i="68"/>
  <c r="C274" i="68" s="1"/>
  <c r="D286" i="68"/>
  <c r="C49" i="68"/>
  <c r="G286" i="68" l="1"/>
  <c r="C286" i="68"/>
  <c r="F26" i="166"/>
  <c r="F29" i="166" s="1"/>
  <c r="E26" i="166"/>
  <c r="E29" i="166" l="1"/>
  <c r="E79" i="166" s="1"/>
  <c r="E76" i="166" s="1"/>
  <c r="E25" i="166"/>
  <c r="E28" i="166" l="1"/>
  <c r="F28" i="166" s="1"/>
  <c r="G165" i="68"/>
  <c r="C165" i="68" s="1"/>
  <c r="C166" i="68" s="1"/>
  <c r="H25" i="166"/>
  <c r="E24" i="166"/>
  <c r="F24" i="166" s="1"/>
  <c r="F25" i="166"/>
  <c r="F76" i="166"/>
  <c r="F79" i="166"/>
  <c r="H24" i="166" l="1"/>
  <c r="I24" i="166" s="1"/>
  <c r="I25" i="166"/>
  <c r="E41" i="176"/>
  <c r="H41" i="176" s="1"/>
  <c r="I41" i="176" s="1"/>
  <c r="F41" i="176" l="1"/>
  <c r="E35" i="176"/>
  <c r="F35" i="176" l="1"/>
  <c r="H35" i="176"/>
  <c r="E33" i="176"/>
  <c r="F33" i="176" s="1"/>
  <c r="I35" i="176" l="1"/>
  <c r="H33" i="176"/>
  <c r="I33" i="176" s="1"/>
  <c r="H111" i="208"/>
</calcChain>
</file>

<file path=xl/sharedStrings.xml><?xml version="1.0" encoding="utf-8"?>
<sst xmlns="http://schemas.openxmlformats.org/spreadsheetml/2006/main" count="5552" uniqueCount="2008">
  <si>
    <t xml:space="preserve"> "Жилище" </t>
  </si>
  <si>
    <t>№ п/п</t>
  </si>
  <si>
    <t>Перечень программных мероприятий</t>
  </si>
  <si>
    <t xml:space="preserve">Источники финансирования </t>
  </si>
  <si>
    <t>Процент исполнения от годового объема (%)</t>
  </si>
  <si>
    <t xml:space="preserve">Степень и результаты выполнения мероприятия </t>
  </si>
  <si>
    <t>Процент финансирования от годового объема (%)</t>
  </si>
  <si>
    <t>Причины невыполнения/ несвоевременного выполнения/ текущая стадия выполнения</t>
  </si>
  <si>
    <t>1</t>
  </si>
  <si>
    <t>1.</t>
  </si>
  <si>
    <t>1.1</t>
  </si>
  <si>
    <t>1.2</t>
  </si>
  <si>
    <t>2.</t>
  </si>
  <si>
    <t>2.1.</t>
  </si>
  <si>
    <t>3.</t>
  </si>
  <si>
    <t>Итого</t>
  </si>
  <si>
    <t>Средства бюджета Московской области</t>
  </si>
  <si>
    <t>3.1.</t>
  </si>
  <si>
    <t>Средства федерального бюджета</t>
  </si>
  <si>
    <t>Средства бюджета городского округа Мытищи</t>
  </si>
  <si>
    <t>Внебюджетные средства</t>
  </si>
  <si>
    <t>1.1.</t>
  </si>
  <si>
    <t>2.2.</t>
  </si>
  <si>
    <t xml:space="preserve">Итого по муниципальной программе </t>
  </si>
  <si>
    <t>Подпрограмма 1 "Чистая вода"</t>
  </si>
  <si>
    <t>1.2.</t>
  </si>
  <si>
    <t>1.3.</t>
  </si>
  <si>
    <t>1.3.1.</t>
  </si>
  <si>
    <t xml:space="preserve">"Развитие и функционирование дорожно-транспортного комплекса" </t>
  </si>
  <si>
    <t>Подпрограмма 1 "Пассажирский транспорт общего пользования"</t>
  </si>
  <si>
    <t>1.2.1</t>
  </si>
  <si>
    <t>Транспортное обслуживание мероприятий</t>
  </si>
  <si>
    <t>1.2.2</t>
  </si>
  <si>
    <t>Закупка нового подвижного состава</t>
  </si>
  <si>
    <t>1.2.3</t>
  </si>
  <si>
    <t>Ремонт и модернизация оборудования, включая закупку нового оборудования</t>
  </si>
  <si>
    <t>1.2.4</t>
  </si>
  <si>
    <t>Установка системы ГЛОНАСС</t>
  </si>
  <si>
    <t>Итого по подпрограмме 1</t>
  </si>
  <si>
    <t>Подпрограмма 2 "Дороги Подмосковья"</t>
  </si>
  <si>
    <t xml:space="preserve">Средства бюджета Московской области </t>
  </si>
  <si>
    <t>1.3</t>
  </si>
  <si>
    <t>Содержание объектов дорожно-мостового хозяйства на территории городского округа Мытищи</t>
  </si>
  <si>
    <t>1.3.2.</t>
  </si>
  <si>
    <t>Текущий ремонт дорог, мостов, тротуаров, в т.ч. ямочный ремонт, содержание и ремонт светофорных объектов и дорожных знаков, разметка дорог, покраска бортового камня, металлических ограждений</t>
  </si>
  <si>
    <t>Содержание и обслуживание ливневой канализации и очистных сооружений</t>
  </si>
  <si>
    <t>Содержание дорожных сооружений и иных объектов дорожной инфраструктуры</t>
  </si>
  <si>
    <t>Вывоз брошенного (бесхозяйного) транспорта, его хранение, подготовка к утилизации</t>
  </si>
  <si>
    <t>Строительный контроль, лабораторные исследования качества работ по ремонту автомобильных дорог, авторский надзор, проведение оценки уровня содержания и оценки технического состояния автомобильных дорог и дорожных сооружений, а также их элементов</t>
  </si>
  <si>
    <t>Оказание услуг по предоставлению данных по метеонаблюдению</t>
  </si>
  <si>
    <t>1.4.</t>
  </si>
  <si>
    <t>1.4.1.</t>
  </si>
  <si>
    <t>Установка, переустановка, замена дорожных знаков</t>
  </si>
  <si>
    <t>Обрезка зеленых насаждений, ограничивающих видимость технических средств организации дорожного движения</t>
  </si>
  <si>
    <t>Рассмотрение проектов организации дорожного движения при строительстве, реконструкции улично-дорожной сети, парковок около предприятий, торговых и развлекательных центров</t>
  </si>
  <si>
    <t>Анализ состояния аварийности, разработка предложений по совершенствованию ОДД</t>
  </si>
  <si>
    <t>Участие в ежегодных комплексных проверках улично-дорожной сети</t>
  </si>
  <si>
    <t>Проверка соответствия средств технической организации дорожного движения нормативным документам и комплексной схеме организации дорожного движения</t>
  </si>
  <si>
    <t>Рассмотрение обращений о выдаче специальных разрешений или запроса на согласование маршрутов движения транспортных средств, перевозящих опасные, крупногабаритные и тяжеловесные грузы по автомобильным дорогам</t>
  </si>
  <si>
    <t>1.5.</t>
  </si>
  <si>
    <t>1.5.1.</t>
  </si>
  <si>
    <t>Обслуживание муниципальных автостоянок</t>
  </si>
  <si>
    <t>1.5.2.</t>
  </si>
  <si>
    <t>Итого по подпрограмме 2</t>
  </si>
  <si>
    <t>"Формирование современной комфортной городской среды"</t>
  </si>
  <si>
    <t>2.1</t>
  </si>
  <si>
    <t>2.2</t>
  </si>
  <si>
    <t>Средства  бюджета городского округа Мытищи</t>
  </si>
  <si>
    <t>Итого по подпрограмме 3</t>
  </si>
  <si>
    <t>Итого по муниципальной программе</t>
  </si>
  <si>
    <t>1.6.</t>
  </si>
  <si>
    <t>муниципальной программы городского округа Мытищи</t>
  </si>
  <si>
    <t>Итого по подпрограмме 4</t>
  </si>
  <si>
    <t>Итого по подпрограмме 8</t>
  </si>
  <si>
    <t xml:space="preserve"> "Переселение граждан из аварийного жилищного фонда" </t>
  </si>
  <si>
    <t>1.1.1</t>
  </si>
  <si>
    <t>1.1.2</t>
  </si>
  <si>
    <t>Подпрограмма 2 "Система водоотведения"</t>
  </si>
  <si>
    <t>1.3.1</t>
  </si>
  <si>
    <t>1.4</t>
  </si>
  <si>
    <t>1.5</t>
  </si>
  <si>
    <t>1.6</t>
  </si>
  <si>
    <t>2.1.1</t>
  </si>
  <si>
    <t>2.1.2</t>
  </si>
  <si>
    <t>Подпрограмма 5 "Финансовое обеспечение системы организации медицинской помощи"</t>
  </si>
  <si>
    <t>Мероприятие 2. Установление медицинским и фармацевтическим работникам медицинских организаций дополнительных гарантий и мер социальной поддержки</t>
  </si>
  <si>
    <t>Благоустройство парка культуры и отдыха</t>
  </si>
  <si>
    <t>Итого по разделу 3</t>
  </si>
  <si>
    <t>Итого по подпрограмме 5</t>
  </si>
  <si>
    <t xml:space="preserve">Свод </t>
  </si>
  <si>
    <t xml:space="preserve">финансирования муниципальных программ </t>
  </si>
  <si>
    <t xml:space="preserve">городского округа Мытищи </t>
  </si>
  <si>
    <t>Наименование программы</t>
  </si>
  <si>
    <t>Объем финансирования программных мероприятий, тыс. руб.</t>
  </si>
  <si>
    <t>Всего</t>
  </si>
  <si>
    <t>в том числе по источникам финансирования:</t>
  </si>
  <si>
    <t>местный бюджет</t>
  </si>
  <si>
    <t>федеральный бюджет</t>
  </si>
  <si>
    <t xml:space="preserve">областной бюджет </t>
  </si>
  <si>
    <t>внебюджетные источники</t>
  </si>
  <si>
    <t>Здравоохранение</t>
  </si>
  <si>
    <t xml:space="preserve">исполнение </t>
  </si>
  <si>
    <t>% исполнения</t>
  </si>
  <si>
    <t>2.3</t>
  </si>
  <si>
    <t>2.4</t>
  </si>
  <si>
    <t>2.5</t>
  </si>
  <si>
    <t>Образование</t>
  </si>
  <si>
    <t>3.1</t>
  </si>
  <si>
    <t>3.2</t>
  </si>
  <si>
    <t>3.3</t>
  </si>
  <si>
    <t>3.4</t>
  </si>
  <si>
    <t>4.</t>
  </si>
  <si>
    <t>Социальная защита населения</t>
  </si>
  <si>
    <t>4.1</t>
  </si>
  <si>
    <t>4.2</t>
  </si>
  <si>
    <t>4.3</t>
  </si>
  <si>
    <t>4.4</t>
  </si>
  <si>
    <t>4.5</t>
  </si>
  <si>
    <t>5.</t>
  </si>
  <si>
    <t>Спорт</t>
  </si>
  <si>
    <t>5.1</t>
  </si>
  <si>
    <t>5.2</t>
  </si>
  <si>
    <t>6.</t>
  </si>
  <si>
    <t xml:space="preserve">Развитие сельского хозяйства </t>
  </si>
  <si>
    <t>6.1</t>
  </si>
  <si>
    <t>6.2</t>
  </si>
  <si>
    <t>6.3</t>
  </si>
  <si>
    <t>7.</t>
  </si>
  <si>
    <t xml:space="preserve">Экология и окружающая среда </t>
  </si>
  <si>
    <t>7.1</t>
  </si>
  <si>
    <t>7.2</t>
  </si>
  <si>
    <t>7.3</t>
  </si>
  <si>
    <t>8.</t>
  </si>
  <si>
    <t>Безопасность и обеспечение безопасности жизнедеятельности населения</t>
  </si>
  <si>
    <t>8.1</t>
  </si>
  <si>
    <t>8.2</t>
  </si>
  <si>
    <t>8.3</t>
  </si>
  <si>
    <t>8.4</t>
  </si>
  <si>
    <t>8.5</t>
  </si>
  <si>
    <t>8.6</t>
  </si>
  <si>
    <t>9.</t>
  </si>
  <si>
    <t>Жилище</t>
  </si>
  <si>
    <t>9.1</t>
  </si>
  <si>
    <t>9.2</t>
  </si>
  <si>
    <t>9.3</t>
  </si>
  <si>
    <t>9.4</t>
  </si>
  <si>
    <t>9.5</t>
  </si>
  <si>
    <t>10.</t>
  </si>
  <si>
    <t>10.1</t>
  </si>
  <si>
    <t>10.2</t>
  </si>
  <si>
    <t>10.3</t>
  </si>
  <si>
    <t>10.4</t>
  </si>
  <si>
    <t>11.</t>
  </si>
  <si>
    <t>Предпринимательство</t>
  </si>
  <si>
    <t>11.1</t>
  </si>
  <si>
    <t>11.2</t>
  </si>
  <si>
    <t>11.3</t>
  </si>
  <si>
    <t>11.4</t>
  </si>
  <si>
    <t>12.</t>
  </si>
  <si>
    <t>Управление имуществом и муниципальными финансами</t>
  </si>
  <si>
    <t>12.1</t>
  </si>
  <si>
    <t>12.2</t>
  </si>
  <si>
    <t>12.3</t>
  </si>
  <si>
    <t>12.4</t>
  </si>
  <si>
    <t>13.</t>
  </si>
  <si>
    <t>Развитие институтов гражданского общества, повышение эффективности местного самоуправления и реализации молодежной политики</t>
  </si>
  <si>
    <t>13.1</t>
  </si>
  <si>
    <t>13.2</t>
  </si>
  <si>
    <t>13.3</t>
  </si>
  <si>
    <t>13.4</t>
  </si>
  <si>
    <t>14.</t>
  </si>
  <si>
    <t>Развитие и функционирование дорожно-транспортного комплекса</t>
  </si>
  <si>
    <t>14.1</t>
  </si>
  <si>
    <t>14.2</t>
  </si>
  <si>
    <t>15.</t>
  </si>
  <si>
    <t>Цифровое муниципальное образование</t>
  </si>
  <si>
    <t>15.1</t>
  </si>
  <si>
    <t>15.2</t>
  </si>
  <si>
    <t>16.</t>
  </si>
  <si>
    <t>Архитектура и градостроительство</t>
  </si>
  <si>
    <t>16.1</t>
  </si>
  <si>
    <t>16.2</t>
  </si>
  <si>
    <t>16.3</t>
  </si>
  <si>
    <t>17.</t>
  </si>
  <si>
    <t>Формирование современной комфортной городской среды</t>
  </si>
  <si>
    <t>17.1</t>
  </si>
  <si>
    <t>17.2</t>
  </si>
  <si>
    <t>17.3</t>
  </si>
  <si>
    <t>18.</t>
  </si>
  <si>
    <t>18.1</t>
  </si>
  <si>
    <t>19.</t>
  </si>
  <si>
    <t>Переселение граждан из аварийного жилищного фонда</t>
  </si>
  <si>
    <t>19.1</t>
  </si>
  <si>
    <t>ИТОГО по муниципальным программам</t>
  </si>
  <si>
    <t xml:space="preserve">  </t>
  </si>
  <si>
    <t>1.1.1.</t>
  </si>
  <si>
    <t>1.1.2.</t>
  </si>
  <si>
    <t>1.2.1.</t>
  </si>
  <si>
    <t>1.2.2.</t>
  </si>
  <si>
    <t xml:space="preserve">Средства федерального бюджета </t>
  </si>
  <si>
    <t>1.3.2</t>
  </si>
  <si>
    <t>1.3.3</t>
  </si>
  <si>
    <t>1.3.4</t>
  </si>
  <si>
    <t>3.1.1.</t>
  </si>
  <si>
    <t>3.2.</t>
  </si>
  <si>
    <t xml:space="preserve">Основное мероприятие 01.
Хранение, комплектование, учет и использование архивных документов в муниципальных архивах
</t>
  </si>
  <si>
    <t xml:space="preserve">Мероприятие 1.3.
Хранение, комплектование, учет и использование документов Архивного фонда Московской области и других архивов 
</t>
  </si>
  <si>
    <t>Итого по подпрограмме 7</t>
  </si>
  <si>
    <t xml:space="preserve">Основное мероприятие 01.
Создание условий для реализации полномочий органов местного самоуправления
</t>
  </si>
  <si>
    <t>"Образование"</t>
  </si>
  <si>
    <t>Подпрограмма 1 "Дошкольное образование"</t>
  </si>
  <si>
    <t>Средства бюджета Московской области:</t>
  </si>
  <si>
    <t xml:space="preserve">Мероприятие 02.02.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</si>
  <si>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Мероприятие 02.03.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</si>
  <si>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2.3.</t>
  </si>
  <si>
    <t xml:space="preserve">Мероприятие 02.04. 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   </t>
  </si>
  <si>
    <t>2.4.</t>
  </si>
  <si>
    <t>2.5.</t>
  </si>
  <si>
    <t>Мероприятие 02.06. Укрепление материально-технической базы и проведение текущего ремонта учреждений дошкольного образования</t>
  </si>
  <si>
    <t>Мероприятие Р2.01. Государственная поддержка частных дошкольных образовательных организаций в Московской области с целью возмещения расходов на присмотр и уход, содержание имущества и арендную плату за использование помещений</t>
  </si>
  <si>
    <t xml:space="preserve">Мероприятие Р2.02.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</si>
  <si>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Подпрограмма 2 "Общее образование"</t>
  </si>
  <si>
    <t>Средства федерального бюджета:</t>
  </si>
  <si>
    <t>Организация подвоза учащихся сельских школ для участия в ЕГЭ и другие мероприятия</t>
  </si>
  <si>
    <t>Организация автобусных перевозок к месту учебы и обратно</t>
  </si>
  <si>
    <t>Организация питания обучающихся МБОУ ШОВЗ (завтрак и обед)</t>
  </si>
  <si>
    <t>Расходы на обеспечение деятельности (оказание услуг) муниципальных учреждений - общеобразовательные организации.</t>
  </si>
  <si>
    <t>Мероприятие 01.04. Укрепление материально-технической базы и проведение текущего ремонта общеобразовательных организаций</t>
  </si>
  <si>
    <t xml:space="preserve">Мероприятие 02.01. Реализация мер социальной поддержки и социального обеспечения детей-сирот и детей, оставшихся без попечения родителей, лиц из их числа в муниципальных и частных организациях в Московской области для детей-сирот и детей, оставшихся без попечения родителей         </t>
  </si>
  <si>
    <t xml:space="preserve">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                              </t>
  </si>
  <si>
    <t xml:space="preserve">Мероприятие 03.04.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t>
  </si>
  <si>
    <t xml:space="preserve">Мероприятие 03.05. Оплата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                                                         </t>
  </si>
  <si>
    <t>4.1.</t>
  </si>
  <si>
    <t xml:space="preserve">Мероприятие Е1.04. Мероприятия по проведению капитального ремонта в муниципальных общеобразовательных организациях в Московской области    </t>
  </si>
  <si>
    <t>Подпрограмма 5 "Обеспечивающая подпрограмма"</t>
  </si>
  <si>
    <t>Мероприятие 01.03. Мероприятия в сфере образования</t>
  </si>
  <si>
    <t>Управление культуры администрации городского округа Мытищи</t>
  </si>
  <si>
    <t>Средства бюджета городского округа Мытищи:</t>
  </si>
  <si>
    <t>Всего:</t>
  </si>
  <si>
    <t xml:space="preserve">"Спорт" </t>
  </si>
  <si>
    <t>Подпрограмма 1 "Развитие физической культуры и спорта"</t>
  </si>
  <si>
    <t xml:space="preserve">Основное мероприятие 01. "Обеспечение условий для развития на территории муниципального образования физической культуры, школьного спорта и массового спорта" </t>
  </si>
  <si>
    <t>1.1.3</t>
  </si>
  <si>
    <t>1.1.4</t>
  </si>
  <si>
    <t>-</t>
  </si>
  <si>
    <t>"Архитектура и градостроительство"</t>
  </si>
  <si>
    <t>Основное мероприятие 1. Разработка и внесение изменений в документы территориального планирования муниципальных образований Московской области</t>
  </si>
  <si>
    <t>Проведение  публичных слушаний/общественных обсуждений по проекту генерального плана городского округа (проекту внесения изменений в генеральный план городского округа)</t>
  </si>
  <si>
    <t xml:space="preserve">В пределах средств, предусмотренных на основную деятельность исполнителя. </t>
  </si>
  <si>
    <t xml:space="preserve">Выполнение мероприятия 
планируется в 2021 году </t>
  </si>
  <si>
    <t>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(проекта внесения изменений в генеральный план городского округа)</t>
  </si>
  <si>
    <t>Итого по подпрограмме 2.</t>
  </si>
  <si>
    <t>Мероприятие 01.01. Проектирование и строительство дошкольных образовательных организаций</t>
  </si>
  <si>
    <t>Основное мероприятие 02. Организация строительства (реконструкции) объектов общего образования</t>
  </si>
  <si>
    <t>5.1.</t>
  </si>
  <si>
    <t>5.2.</t>
  </si>
  <si>
    <t>Приложение к муниципальной программе</t>
  </si>
  <si>
    <t xml:space="preserve"> "Строительство объектов социальной инфраструктуры"</t>
  </si>
  <si>
    <t>муниципальной программы городского округа Мытищи по объектам строительства, реконструкции и капитального ремонта</t>
  </si>
  <si>
    <t xml:space="preserve">    Муниципальный заказчик ___________________________________________________________</t>
  </si>
  <si>
    <t>Наименование объекта, адрес объекта (планируемые работы)</t>
  </si>
  <si>
    <t>Проектная мощность/ площадь ремонта</t>
  </si>
  <si>
    <t>Источники финансирования</t>
  </si>
  <si>
    <t>Фактически выполненные работы по этапам строительства, реконструкции, ремонта (выполнены ПИР, подготовлена ПСД, утверждена ПСД (заключение экспертизы, дата, номер), заключены контракты на СМР, выполнены работы по монтажу фундамента, возведен корпус здания (коробка – кирпичные (блочные)  стены, уложены плиты перекрытия и покрытия) и т. д.).</t>
  </si>
  <si>
    <t>Причины невыполнения/ несвоевременного выполнения</t>
  </si>
  <si>
    <t>План</t>
  </si>
  <si>
    <t>Факт</t>
  </si>
  <si>
    <t>10.5</t>
  </si>
  <si>
    <t xml:space="preserve">Мероприятие 3    Организация похозяйственного учета на территории городского округа Мытищи </t>
  </si>
  <si>
    <t>Заключен Муниципальный контракт на проведение похозяйственного учета на сумму 225,0 тыс.руб. ПХУ проводен с 01 по 15 июля</t>
  </si>
  <si>
    <t>"Социальная защита населения"</t>
  </si>
  <si>
    <t>Подпрограмма 1 "Социальная поддержка граждан"</t>
  </si>
  <si>
    <t>Основное мероприятие 03. Предоставление мер социальной поддержки и субсидий по оплате жилого помещения и коммунальных услуг гражданам Российской Федерации, имеющим место жительства в Московской области</t>
  </si>
  <si>
    <t>Основное мероприятие 10. Проведение социально значимых мероприятий</t>
  </si>
  <si>
    <t>Основное мероприятие 18. Предоставление государственных гарантий муниципальным служащим, поощрение за муниципальную службу</t>
  </si>
  <si>
    <t>4.1.1.</t>
  </si>
  <si>
    <t>Основное мероприятие 02. Создание безбарьерной среды на объектах социальной, инженерной и транспортной инфраструктуры в Московской области</t>
  </si>
  <si>
    <t>1.1.3.</t>
  </si>
  <si>
    <t>1.1.4.</t>
  </si>
  <si>
    <t>1.1.5.</t>
  </si>
  <si>
    <t>Основное мероприятие 03. Повышение доступности и качества реабилитационных услуг (развитие системы реабилитации и социальной интеграции инвалидов)</t>
  </si>
  <si>
    <t>2.1.1.</t>
  </si>
  <si>
    <t>2.1.2.</t>
  </si>
  <si>
    <t>2.1.3.</t>
  </si>
  <si>
    <t>Подпрограмма 3 "Развитие системы отдыха и оздоровления детей"</t>
  </si>
  <si>
    <t>Основное мероприятие 05. Мероприятия по организации отдыха детей в каникулярное время, проводимые муниципальными образованиями Московской области</t>
  </si>
  <si>
    <t>Подпрограмма 8 "Развитие трудовых ресурсов и охраны труда"</t>
  </si>
  <si>
    <t>Основное мероприятие 01. Профилактика производственного травматизма</t>
  </si>
  <si>
    <t>Подпрограмма 9 "Развитие и поддержка социально ориентированных некоммерческих организаций"</t>
  </si>
  <si>
    <t>1. </t>
  </si>
  <si>
    <t>Основное мероприятие 01. Осуществление финансовой поддержки СО НКО</t>
  </si>
  <si>
    <t>Основное мероприятие 02. Осуществление имущественной, информационной и консультационной поддержки СО НКО</t>
  </si>
  <si>
    <t>Итого по подпрограмме 9</t>
  </si>
  <si>
    <t>Подпрограмма 1 "Охрана окружающей среды"</t>
  </si>
  <si>
    <t>Подпрограмма 2 "Развитие водохозяйственного комплекса"</t>
  </si>
  <si>
    <t>Подпрограмма 4 "Развитие лесного хозяйства"</t>
  </si>
  <si>
    <t>"Предпринимательство"</t>
  </si>
  <si>
    <t>2</t>
  </si>
  <si>
    <t>Подпрограмма 2 "Развитие конкуренции"</t>
  </si>
  <si>
    <t>3</t>
  </si>
  <si>
    <t>"Безопасность и обеспечение безопасности жизнедеятельности населения"</t>
  </si>
  <si>
    <t>Подпрограмма 1. "Профилактика преступлений и иных правонарушений"</t>
  </si>
  <si>
    <t>Мероприятие 1.1. Проведение мероприятий по профилактике терроризма</t>
  </si>
  <si>
    <t xml:space="preserve">Основное мероприятие 02.
Обеспечение деятельности общественных объединений правоохранительной направленности
</t>
  </si>
  <si>
    <t>В пределах средств на основную деятельность</t>
  </si>
  <si>
    <t>3.3.</t>
  </si>
  <si>
    <t>3.4.</t>
  </si>
  <si>
    <t>3.5.</t>
  </si>
  <si>
    <t>4</t>
  </si>
  <si>
    <t>4.2.</t>
  </si>
  <si>
    <t>4.3.</t>
  </si>
  <si>
    <t>4.4.</t>
  </si>
  <si>
    <t>5.1.1.</t>
  </si>
  <si>
    <t>6.1.</t>
  </si>
  <si>
    <t xml:space="preserve">Основное мероприятие 07. Развитие похоронного дела на территории Московской области
</t>
  </si>
  <si>
    <t>7.1.</t>
  </si>
  <si>
    <t>7.2.</t>
  </si>
  <si>
    <t>7.3.</t>
  </si>
  <si>
    <t>7.4.</t>
  </si>
  <si>
    <t>Мероприятие 1.2. Создание и содержание курсов гражданской обороны</t>
  </si>
  <si>
    <t>Мероприятие 1.3. Оборудование учебно-консультационных пунктов для подготовки неработающего населения информационными стендами, оснащение УКП учебной литературой и видеотехникой</t>
  </si>
  <si>
    <t>Мероприятие 1.4. Подготовка населения в области гражданской обороны и действиям в чрезвычайных ситуациях. Пропаганда знаний в области ГО (изготовление и распространение памяток, листовок, аншлагов, баннеров и т.д.)</t>
  </si>
  <si>
    <t>Мероприятие 1.5. Проведение учений, соревнований, тренировок, смотров-конкурсов</t>
  </si>
  <si>
    <t>Мероприятие 1.7. 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(разработка, корректировка, всех Планов и т.д.)</t>
  </si>
  <si>
    <t>1.7.</t>
  </si>
  <si>
    <t>Мероприятие 1.8. Создание, содержание и организация деятельности аварийно-спасательных формирований на территории муниципального образования</t>
  </si>
  <si>
    <t>Мероприятие 1.8.1. Формирование и обеспечение деятельности аварийно-спасательной службы</t>
  </si>
  <si>
    <t>Мероприятие 1.8.2. Строительство легко возводимого помещения для организации водно-спасательного поста на муниципальной зоне отдыха</t>
  </si>
  <si>
    <t>Мероприятие 2.1. Осуществление мероприятий по обеспечению безопасности людей на водных объектах, охране их жизни и здоровья</t>
  </si>
  <si>
    <t>Мероприятие 2.1.1. Содержание и обслуживание спасательных постов со спасательным, водолазным, медицинским оборудованием, снаряжением (Новоалександрово, Новосельцево)</t>
  </si>
  <si>
    <t>Мероприятие 2.1.2. Водолазное обследование и очистка дна акваторий (Новоалександрово, Новосельцево, Большое Ивановское)</t>
  </si>
  <si>
    <t>2.1.4.</t>
  </si>
  <si>
    <t>Мероприятие 2.1.4. Организация спасения на водных объектах, расположенных в границах городского округа Мытищи</t>
  </si>
  <si>
    <t>2.1.5.</t>
  </si>
  <si>
    <t>Мероприятие 2.1.5. Приобретение спасательного и специального оборудования и снаряжения (буйки, поплавки, спасательные круги, жилеты)</t>
  </si>
  <si>
    <t>2.1.6.</t>
  </si>
  <si>
    <t>Мероприятие 2.1.6. Изготовление и установка знаков на тему безопасности людей на водных объектах</t>
  </si>
  <si>
    <t>Мероприятие 2.2. Создание, поддержание мест массового отдыха у воды (пляж, спасательный пост на воде, установление аншлагов)</t>
  </si>
  <si>
    <t>2.2.1.</t>
  </si>
  <si>
    <t>Мероприятие 2.2.1. Сбор, вывоз мусора с зон отдыха, подсыпка песка на береговые линии пляжных зон отдыха</t>
  </si>
  <si>
    <t xml:space="preserve">Основное мероприятие 03. Создание, содержание системно-аппаратного комплекса "Безопасный город" на территории Московской области
</t>
  </si>
  <si>
    <t>Мероприятие 3.1.1. Мониторинг объектов, расположенных на территории городского округа Мытищи, для дальнейшего включения в АПК "Безопасный город"</t>
  </si>
  <si>
    <t>Мероприятие 1.1. Содержание, поддержание в постоянной готовности к применению, модернизация систем информирования и оповещения населения при чрезвычайных ситуациях или об угрозе возникновения чрезвычайных ситуаций, военных действий</t>
  </si>
  <si>
    <t>Мероприятие 1.1.1. Создание и содержание автоматизированной системы оповещения населения при чрезвычайных ситуациях или об угрозе возникновения чрезвычайных ситуаций</t>
  </si>
  <si>
    <t>Мероприятие 1.1.2. Услуги по переносу и ремонту региональных систем оповещения  (РСО) на территории г.о. Мытищи</t>
  </si>
  <si>
    <t>1.8.</t>
  </si>
  <si>
    <t>Подпрограмма 6. "Обеспечивающая подпрограмма"</t>
  </si>
  <si>
    <t>Мероприятие 1.2.1. Содержание оперативного персонала системы обеспечения вызова муниципальных экстренных оперативных служб по единому номеру 112, ЕДДС</t>
  </si>
  <si>
    <t>Произведена выплата заработной платы работникам.</t>
  </si>
  <si>
    <t>Мероприятие 1.2.2. Совершенствование и развитие системы обеспечения вызова муниципальных экстренных оперативных служб по единому номеру 112, ЕДДС</t>
  </si>
  <si>
    <t>Мероприятие 1.3. Проведение мероприятий по предупреждению и ликвидации последствий ЧС на территории муниципального образования</t>
  </si>
  <si>
    <t>Итого по подпрограмме 6</t>
  </si>
  <si>
    <t>"Управление имуществом и муниципальными финансами"</t>
  </si>
  <si>
    <t>Основное мероприятие 02. Управление имуществом, находящимся в муниципальной собственности, и выполнение кадастровых работ</t>
  </si>
  <si>
    <t>Мероприятие 2.2. Взносы на капитальный ремонт общего имущества многоквартирных домов</t>
  </si>
  <si>
    <t>Основное мероприятие 03. Создание условий для реализации государственных полномочий в области земельных отношений</t>
  </si>
  <si>
    <t xml:space="preserve">Основное мероприятие 1. 
Создание условий для реализации полномочий органов местного самоуправления
</t>
  </si>
  <si>
    <t>Мероприятие 1.1. Функционирование высшего должностного лица</t>
  </si>
  <si>
    <t>Мероприятие 1.5. Обеспечение деятельности финансового органа</t>
  </si>
  <si>
    <t>Мероприятие 1.6. Расходы на обеспечение деятельности (оказание услуг) муниципальных учреждений - централизованная бухгалтерия муниципального образования</t>
  </si>
  <si>
    <t>Мероприятие 1.7. Расходы на обеспечение деятельности (оказание услуг) муниципальных учреждений - обеспечение деятельности органов местного самоуправления</t>
  </si>
  <si>
    <t>Мероприятие 1.10. Взносы в общественные организации (Уплата членских взносов членами Совета муниципальных образований Московской области)</t>
  </si>
  <si>
    <t xml:space="preserve">Мероприятие 1.11. Материально-
техническое и организационное обеспечение деятельности старосты сельского населенного пункта
</t>
  </si>
  <si>
    <t>Мероприятие 1.15. Организация сбора статистических показателей</t>
  </si>
  <si>
    <t xml:space="preserve">1. </t>
  </si>
  <si>
    <t>1.1.5.1.</t>
  </si>
  <si>
    <t>1.1.5.2.</t>
  </si>
  <si>
    <t>1.1.5.3.</t>
  </si>
  <si>
    <t>1.1.6.</t>
  </si>
  <si>
    <t>1.5.3.</t>
  </si>
  <si>
    <t>1.5.3.1.</t>
  </si>
  <si>
    <t>1.5.3.2.</t>
  </si>
  <si>
    <t>"Цифровое муниципальное образование"</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</si>
  <si>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</si>
  <si>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Мероприятие 03.01. Обеспечение программными продуктами</t>
  </si>
  <si>
    <t>7.5.</t>
  </si>
  <si>
    <t>7.6.</t>
  </si>
  <si>
    <t>Мероприятие 01.03. Расходы на обеспечение деятельности (оказание услуг) муниципальных учреждений - общеобразовательные организации</t>
  </si>
  <si>
    <t>Подпрограмма 1 "Развитие отраслей сельского хозяйства и перерабатывающей промышленности"</t>
  </si>
  <si>
    <t>3.6.</t>
  </si>
  <si>
    <t xml:space="preserve">Основное мероприятие 01.
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
</t>
  </si>
  <si>
    <t>13.5</t>
  </si>
  <si>
    <t>Строительство футбольного тренировочного поля с искусственным газонным покрытием, вспомогательными помещениями и трибунами по адресу: г. Мытищи, мкр. 25, Шараповский карьер</t>
  </si>
  <si>
    <t>"Здравоохранение"</t>
  </si>
  <si>
    <t>Подпрограмма 1 "Профилактика заболеваний и формирование здорового образа жизни.
Развитие первичной медико-санитарной помощи"</t>
  </si>
  <si>
    <t>Подпрограмма 4 "Обеспечивающая подпрограмма"</t>
  </si>
  <si>
    <t>"Строительство объектов социальной инфраструктуры"</t>
  </si>
  <si>
    <t xml:space="preserve">Итого по подпрограмме 4
</t>
  </si>
  <si>
    <t xml:space="preserve">Итого по подпрограмме 5
</t>
  </si>
  <si>
    <t xml:space="preserve">Мероприятие А1.02. Приобретение музыкальных инструментов для муниципальных организаций дополнительного образования Московской области, осуществляющих деятельность в сфере культуры                        </t>
  </si>
  <si>
    <t>2.6.</t>
  </si>
  <si>
    <t>Мероприятие 02.09. Создание и содержание дополнительных мест для детей в возрасте от 1,5 до 7 лет в организациях, осуществляющих присмотр и уход за детьми</t>
  </si>
  <si>
    <t>Мероприятие будет реализовано в последующие периоды.</t>
  </si>
  <si>
    <t>Основное мероприятие Р2. Федеральный проект "Содействие занятости"</t>
  </si>
  <si>
    <t>Мероприятие  реализовано в иные периоды.</t>
  </si>
  <si>
    <t xml:space="preserve">Мероприятие Е1.05. Создание и обеспечение функционирования центров образования естественно - научной и технологической направленности  в общеобразовательных организациях, расположенных в сельской местности и малых городах                           </t>
  </si>
  <si>
    <t>Мероприятие 03.08.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</si>
  <si>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Детское дошкольное учреждение на 290 мест с плавательным бассейном по адресу: Московская область, г.о. Мытищи, микрорайон №16, корпус № 57</t>
  </si>
  <si>
    <t xml:space="preserve">Мероприятие 02.01.
Проведение публичных слушаний/общественных обсуждений по проекту генерального плана городского округа (внесение изменений в генеральный план городского округа)
</t>
  </si>
  <si>
    <t xml:space="preserve">Основное мероприятие 01. Создание условий для реализации полномочий органов местного самоуправления </t>
  </si>
  <si>
    <t>Мероприятие 01.02.01. Автоматизация обеспечения градостроительной деятельности</t>
  </si>
  <si>
    <t>Мероприятие 01.02 Расходы на обеспечение деятельности (оказание услуг) в сфере архитектуры и градостроительства</t>
  </si>
  <si>
    <t>Мероприятие 01.01. Расходы на обеспечение деятельности (оказание услуг) муниципальных учреждений в области физической культуры и спорта</t>
  </si>
  <si>
    <t>Мероприятие 01.01.01. Обеспечение деятельности муниципального автономного учреждения "Спорт"</t>
  </si>
  <si>
    <t>Мероприятие 01.01.02. Обеспечение деятельности муниципального бюджетного учреждения "Центр физической культуры и спорта "Федоскино"</t>
  </si>
  <si>
    <t>Мероприятие 01.01.03. Обеспечение деятельности муниципального автономного учреждения "Спортсооружения"</t>
  </si>
  <si>
    <t>Мероприятие 01.01.04.Обеспечение деятельности муниципального автономного учреждения "Центр физической культуры и спорта "Олимпик"</t>
  </si>
  <si>
    <t>Мероприятие 01.02.01. Текущий ремонт, обустройство и  техническое переоснащение спортивных сооружений МАУ "Спортсооружения"</t>
  </si>
  <si>
    <t>Мероприятие 01.02.02. Обустройство спортивного манежа по адресу: д.Беляниново, Зеленый пер., д.1</t>
  </si>
  <si>
    <t>Мероприятие 01.02.04. Обустройство универсальной спортивной площадки с малыми спортивными формами по адресу: д. Подрезово, ул. Городецкая</t>
  </si>
  <si>
    <t>Мероприятие 01.03.01. Проведение массовых, официальных физкультурных и спортивных мероприятий среди различных групп населения городского округа Мытищи по видам спорта в соответствии с ежегодно утвержденным календарным планом</t>
  </si>
  <si>
    <t xml:space="preserve">С 01.08.2020г. учреждение объединено с МАУ "Спортсооружения".  </t>
  </si>
  <si>
    <t>Основное мероприятие 01. Организация строительства (реконструкции) объектов дошкольного образования</t>
  </si>
  <si>
    <t>Не требуется финансирования</t>
  </si>
  <si>
    <t xml:space="preserve">Мероприятие 01.02. Закупка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          </t>
  </si>
  <si>
    <t>Средняя общеобразовательная школа на 1100 мест по адресу: Московская область, г.о. Мытищи, мкр. 25А (ПИР и строительство)</t>
  </si>
  <si>
    <t>Мероприятие 01.04. Мероприятия по проведению капитального ремонта в муниципальных дошкольных образовательных организациях в Московской области</t>
  </si>
  <si>
    <t>Итого:</t>
  </si>
  <si>
    <t xml:space="preserve">Мероприятие F3.01
Обеспечение мероприятий по переселению граждан из непригодного для проживания жилищного фонда, признанного аварийным до 01.01.2017. </t>
  </si>
  <si>
    <t xml:space="preserve"> муниципальной программы городского округа Мытищи
 "Развитие сельского хозяйства" </t>
  </si>
  <si>
    <t>Мероприятие 01.02.
Проведение мероприятий по комплексной борьбе с борщевиком Сосновского</t>
  </si>
  <si>
    <t>Основное мероприятие 01. Проведение обследований состояния окружающей среды</t>
  </si>
  <si>
    <t>Основное мероприятие 01. Обеспечение безопасности гидротехнических сооружений и проведение мероприятий по берегоукреплению</t>
  </si>
  <si>
    <t>Основное мероприятие 01. Осуществление отдельных полномочий в области лесных отношений</t>
  </si>
  <si>
    <t>Основное мероприятие 01. Информирование населения об основных событиях социально-экономического развития и общественно-политической жизни</t>
  </si>
  <si>
    <t>Основное мероприятие 07. Организация создания и эксплуатации сети объектов наружной рекламы</t>
  </si>
  <si>
    <t>Обеспечение деятельности муниципальных учреждений в сфере молодежной политики.</t>
  </si>
  <si>
    <t>Учреждение реорганизовано в 2020 г. на основании Постановления администрации городского округа Мытищи Московской области от 14.08.2020 №2561 в форме слияния в МБУ МУ "Импульс".</t>
  </si>
  <si>
    <t>Городской округ Мытищи не принимает участие по данному мероприятию в реализации федерального проекта "Социальная активность".</t>
  </si>
  <si>
    <t>2.6</t>
  </si>
  <si>
    <t xml:space="preserve">Итого </t>
  </si>
  <si>
    <t>Содержание и ремонт  колодцев</t>
  </si>
  <si>
    <t>Мероприятие 19.01.01
Оказание единовременной материальной помощи жителям городского округа Мытищи, оказавшимся в трудной жизненной и кризисной ситуациях</t>
  </si>
  <si>
    <t>Мероприятие 02.01.03
Создание безбарьерной среды в учреждениях для подростков и молодежи</t>
  </si>
  <si>
    <t>Мероприятие 02.04.01
Повышение доступности объектов образования</t>
  </si>
  <si>
    <t>Мероприятие 03.01.01
Выездные мероприятия в специализированных учреждениях</t>
  </si>
  <si>
    <t>Мероприятие 05.01.02
Организация отдыха и оздоровления детей и подростков в оздоровительных учреждениях военно-патриотической направленности</t>
  </si>
  <si>
    <t>Мероприятие 05.02.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</si>
  <si>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Мероприятие 05.02.01 
Обеспечение путевками отдельных категорий детей городского округа Мытищи в организации отдыха детей и их оздоровления</t>
  </si>
  <si>
    <t>Мероприятие 05.03.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</si>
  <si>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Мероприятие 01.01. 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t>
  </si>
  <si>
    <t>Мероприятие 01.02.
Предоставление субсидии СО НКО в сфере социальной защиты населения</t>
  </si>
  <si>
    <t>Мероприятие 01.06.
Предоставление субсидии СО НКО, реализующим основные образовательные программы начального общего, основного общего и среднего общего образования в качестве основного вида деятельности</t>
  </si>
  <si>
    <t>внебюджетные средства</t>
  </si>
  <si>
    <t>7.4</t>
  </si>
  <si>
    <t>Мероприятие 02.01.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t>
  </si>
  <si>
    <t>Транспортное обслуживание.</t>
  </si>
  <si>
    <t>ПИР и обустройство велосипедных дорожек</t>
  </si>
  <si>
    <t>Капитальный ремонт дорог.</t>
  </si>
  <si>
    <t>2.2.1</t>
  </si>
  <si>
    <t>2.2.2</t>
  </si>
  <si>
    <t>Содержание и ремонт объектов улично-дорожной сети.</t>
  </si>
  <si>
    <t>Экспертиза проектно-сметной документации объектов транспортной сети городского округа Мытищи, подготовка и согласование исходно-разрешительной документации</t>
  </si>
  <si>
    <t>Мероприятие 05.06. 
Мероприятия по обеспечению безопасности дорожного движения</t>
  </si>
  <si>
    <t>Обеспечение безопасности дорожного движения.</t>
  </si>
  <si>
    <t>2.4.1</t>
  </si>
  <si>
    <t>2.4.2</t>
  </si>
  <si>
    <t xml:space="preserve">Поддержание и обновление базы данных картографического модуля </t>
  </si>
  <si>
    <t>2.4.3</t>
  </si>
  <si>
    <t>2.4.4</t>
  </si>
  <si>
    <t>2.4.5</t>
  </si>
  <si>
    <t>2.4.6</t>
  </si>
  <si>
    <t>2.4.7</t>
  </si>
  <si>
    <t>2.4.8</t>
  </si>
  <si>
    <t>Мероприятие 05.07 
Создание и обеспечение функционирования парковок (парковочных мест)</t>
  </si>
  <si>
    <t>2.5.1</t>
  </si>
  <si>
    <t>2.5.2</t>
  </si>
  <si>
    <t xml:space="preserve">Содержание и благоустройство парковочных мест. </t>
  </si>
  <si>
    <t>5.3.</t>
  </si>
  <si>
    <t>Мероприятие 1.6. Создание резервов материальных ресурсов для ликвидации ЧС на территории муниципального образования</t>
  </si>
  <si>
    <t>1.8.1.</t>
  </si>
  <si>
    <t>1.8.2.</t>
  </si>
  <si>
    <t>Основное мероприятие 02. Выполнение мероприятий по безопасности населения на водных объектах, расположенных на территории муниципального образования Московской области</t>
  </si>
  <si>
    <t>Мероприятие 2.1.3. Проведение лабораторных исследований анализов воды, песка, почвы, земли и иловых осадков</t>
  </si>
  <si>
    <t>Подпрограмма 3. "Развитие и совершенствование систем оповещения и информирования населения муниципального образования  Московской области"</t>
  </si>
  <si>
    <t xml:space="preserve">Основное мероприятие 01.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(происшествиях) на территории муниципального образования Московской области
</t>
  </si>
  <si>
    <t>Мероприятие 1.1.3. Содержание и ремонт систем информирования и оповещения при чрезвычайных ситуациях или об угрозе возникновения чрезвычайных ситуаций, военных действий</t>
  </si>
  <si>
    <t>4.5.</t>
  </si>
  <si>
    <t>Мероприятие 01.09. Взносы в уставной капитал муниципальных предприятий</t>
  </si>
  <si>
    <t>1.9.</t>
  </si>
  <si>
    <t>Средства Дорожного фонда Московской области</t>
  </si>
  <si>
    <t>Мероприятие 01.08
Приобретение коммунальной техники за счет местного бюджета</t>
  </si>
  <si>
    <t>,</t>
  </si>
  <si>
    <t xml:space="preserve">Мероприятие 01.14: 
Ремонт дворовых территорий за счет средств местного бюджета
</t>
  </si>
  <si>
    <t>Благоустройство общественных территорий</t>
  </si>
  <si>
    <t>Экспертиза проектно-сметной документации, строительный контроль, лабораторные исследования качества работ по ремонту дворовых и общественных территорий, объектов КБДТ</t>
  </si>
  <si>
    <t>1.7</t>
  </si>
  <si>
    <t>1.8</t>
  </si>
  <si>
    <t>Мероприятия 01.20 
Реализация мероприятий по благоустройству территории прилегающих к железнодорожным станциям</t>
  </si>
  <si>
    <t>1.9</t>
  </si>
  <si>
    <t>Мероприятие 01.21 
Ямочный ремонт асфальтового покрытия дворовых территорий</t>
  </si>
  <si>
    <t>1.10</t>
  </si>
  <si>
    <t>Мероприятия 01.25 
Создание и ремонт пешеходных коммуникаций</t>
  </si>
  <si>
    <t>Благоустройство Центрального парка культуры и отдыха.</t>
  </si>
  <si>
    <t>Благоустройство территории Центрального парка культуры и отдыха в городском округе Мытищи Московской области (этап 1), по адресу: Московская область, г. Мытищи, ул. Мира, 2А с 13</t>
  </si>
  <si>
    <t xml:space="preserve">Мероприятие 01.01: 
Содержание, ремонт объектов благоустройства, в т.ч. озеленение территорий
</t>
  </si>
  <si>
    <t xml:space="preserve">Средства бюджета городского округа Мытищи
</t>
  </si>
  <si>
    <t>Мероприятие 01.03:
Организация благоустройства территории городского округа в части ремонта асфальтового покрытия дворовых территорий</t>
  </si>
  <si>
    <t xml:space="preserve">Мероприятие 01.04:
Расходы на обеспечение деятельности (оказание услуг) муниципальных учреждений в сфере благоустройства
</t>
  </si>
  <si>
    <t xml:space="preserve">Мероприятие 01.06:
Вывоз навалов мусора и снега
</t>
  </si>
  <si>
    <t xml:space="preserve">Средства бюджета городского округа Мытищи </t>
  </si>
  <si>
    <t>Подпрограмма 2. "Снижение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t>
  </si>
  <si>
    <t xml:space="preserve">ПИР, строительство и реконструкция дорог
</t>
  </si>
  <si>
    <t xml:space="preserve">ПИР, строительство и реконструкция иных объектов дорожно-мостового хозяйства
</t>
  </si>
  <si>
    <t xml:space="preserve">Мероприятие 05.01. 
Софинансирование работ по капитальному ремонту и ремонту автомобильных дорог общего пользования местного значения </t>
  </si>
  <si>
    <t xml:space="preserve">Ремонт дорог на территории городского округа Мытищи </t>
  </si>
  <si>
    <t xml:space="preserve">Ремонт тротуаров на территории городского округа Мытищи 
</t>
  </si>
  <si>
    <t>Мероприятие реализовано в 2020 году.</t>
  </si>
  <si>
    <t>Основное мероприятие 01. Информационная инфраструктура</t>
  </si>
  <si>
    <t xml:space="preserve">Произведена оплата труда,  и  услуг мобильной связи. Приобретены государственные знаки почтовой оплаты. </t>
  </si>
  <si>
    <t xml:space="preserve">Проведена закупка компьютерной техники в целях обеспечения автоматизации  градостроительной деятельности. Идет подготовка документации на  проведение конкурентной процедуры по закупке оборудования.
</t>
  </si>
  <si>
    <t>Произведена оплата труда, налогов, коммунальных услуг и других текущих платежей.</t>
  </si>
  <si>
    <t>1.2.5</t>
  </si>
  <si>
    <t>1.2.6</t>
  </si>
  <si>
    <t>А</t>
  </si>
  <si>
    <t>Мероприятие 01.04: 
Комплексное благоустройство территорий муниципальных образований Московской области</t>
  </si>
  <si>
    <t>1.11</t>
  </si>
  <si>
    <t>1.12</t>
  </si>
  <si>
    <t>Мероприятие 01.27
Размещение общественных туалетов нестационарного типа на территориях общего пользования</t>
  </si>
  <si>
    <t>Выплата заработной платы сотрудникам частных дошкольных образовательных учреждений произведена за январь-декабрь 2021 года.</t>
  </si>
  <si>
    <t xml:space="preserve">С 01.08.2021 МБОУ МШМВ реорганизовано путем присоединения к МБОУ СОШ № 12. </t>
  </si>
  <si>
    <t>2.3.1</t>
  </si>
  <si>
    <t>2.3.2</t>
  </si>
  <si>
    <t>2.3.3</t>
  </si>
  <si>
    <t>2.3.4</t>
  </si>
  <si>
    <t>2.3.5</t>
  </si>
  <si>
    <t>2.3.6</t>
  </si>
  <si>
    <t>2.3.7</t>
  </si>
  <si>
    <t>2.3.8</t>
  </si>
  <si>
    <t>2.4.9</t>
  </si>
  <si>
    <t>2.4.10</t>
  </si>
  <si>
    <t>2.4.11</t>
  </si>
  <si>
    <t>2.4.12</t>
  </si>
  <si>
    <t>2.4.13</t>
  </si>
  <si>
    <t>2.4.14</t>
  </si>
  <si>
    <t>2.4.15</t>
  </si>
  <si>
    <t>2.4.16</t>
  </si>
  <si>
    <t>2.4.17</t>
  </si>
  <si>
    <t>Субсидия из бюджета Московской области бюджетам муниципальных образований Московской области на устройство контейнерных площадок</t>
  </si>
  <si>
    <t>Устройство контейнерных площадок на территории городского округа Мытищи с привлечением субсидии из бюджета Московской области.</t>
  </si>
  <si>
    <t>1.2.1.1</t>
  </si>
  <si>
    <t>Устройство контейнерных площадок</t>
  </si>
  <si>
    <t>Расходы  на устройство контейнерных площадок за счет средств местного бюджета</t>
  </si>
  <si>
    <t xml:space="preserve">Благоустройство территории Центрального парка культуры и отдыха  (юбиляр) </t>
  </si>
  <si>
    <t>Предоставление выкупной стоимости собственникам жилых помещений в аварийном жилищном фонде за изымаемые объекты недвижимости для муниципальных нужд</t>
  </si>
  <si>
    <t>Проведение технического обследования многоквартирных домов специализированными организациями</t>
  </si>
  <si>
    <t>1.1.5</t>
  </si>
  <si>
    <t>Мероприятие 01.01.05. Приобретение мягкого инвентаря для МАУ "ЦФКиС "Олимпик"</t>
  </si>
  <si>
    <t>Мероприятие 01.02.03. Дооборудование универсальной спортивной площадки в д. Троице-Сельцо</t>
  </si>
  <si>
    <t xml:space="preserve">Учреждение реорганизовано (присоединено к МАУК "БИЦ" ) на основании Постановления администрации городского округа Мытищи Московской области от 11.11.2019 № 4944. </t>
  </si>
  <si>
    <t xml:space="preserve">В пределах финансовых средств, предусмотренных на основную деятельность </t>
  </si>
  <si>
    <t>Мероприятие 02.01.06
Создание безбарьерной среды в многоквартирных домах</t>
  </si>
  <si>
    <t>Проведены мероприятия, направленные на развитие социальной интеграции и реабилитации инвалидов.</t>
  </si>
  <si>
    <t>Мероприятие 03.01.02
Обеспечение участия спортсменов -инвалидов в межмуниципальных соревнованиях, Спартакиадах, Первенствах, Чемпионатах, Кубках Московской области и России по видам спорта</t>
  </si>
  <si>
    <t>Подпрограмма 4 "Молодежь Подмосковья"</t>
  </si>
  <si>
    <t>Мероприятие 01.01.06. Формирование эффективной системы выявления, поддержки и развития способностей и талантов у детей и молодежи</t>
  </si>
  <si>
    <t>Мероприятие 01.05.03.02. Приобретение мебели и оборудования для МБУ "Молодежный центр "Звёздный"</t>
  </si>
  <si>
    <t xml:space="preserve">Мероприятие 3.18.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  </t>
  </si>
  <si>
    <t>Мероприятие 01.10. Государственная поддержка частных общеобразовательных организаций в Московской области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t>
  </si>
  <si>
    <t>Мероприятие 03.09.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и муниципальных образовательных организациях</t>
  </si>
  <si>
    <t>Проектно-изыскательские работы для организации строительства объектов дорожного хозяйства.</t>
  </si>
  <si>
    <t xml:space="preserve">Проводились мероприятия по приведению в соответствие количества и фактического расположения рекламных конструкций на территории городского округа Мытищи согласованной Правительством Московской области схеме размещения рекламных конструкций. На территории округа незаконно установленные рекламные конструкции не выявлены. </t>
  </si>
  <si>
    <t>Оперативный отчет о реализации мероприятий</t>
  </si>
  <si>
    <t>за январь - март  2022 года</t>
  </si>
  <si>
    <t>СОДЕРЖАНИЕ</t>
  </si>
  <si>
    <t>Наименование программы/подпрограммы</t>
  </si>
  <si>
    <t>№ страницы</t>
  </si>
  <si>
    <t>Отклонение</t>
  </si>
  <si>
    <t xml:space="preserve">Сводная </t>
  </si>
  <si>
    <t>18.2.</t>
  </si>
  <si>
    <t>Объекты</t>
  </si>
  <si>
    <t>Объем финансирования на 2022 год (тыс.руб.)</t>
  </si>
  <si>
    <t>Выполнено по состоянию на 31.03.2022 (тыс.руб.)</t>
  </si>
  <si>
    <t>Профинансировано по состоянию на 31.03.2022 (тыс.руб.)</t>
  </si>
  <si>
    <t xml:space="preserve">Основное мероприятие 01.
Создание условий для развития рынка доступного жилья, развитие жилищного строительства
</t>
  </si>
  <si>
    <t xml:space="preserve">Мероприятие 01.01.
Организация строительства
</t>
  </si>
  <si>
    <t>Мероприятия по определению начальной цены предмета аукциона на право заключения договора аренды земельного участка для комплексного освоения территории, договора комплексного развития территории и договора о развитии территории</t>
  </si>
  <si>
    <t xml:space="preserve">Мероприятие 01.03.
Обеспечение проживающих в городском округе и нуждающихся в жилых помещениях малоимущих граждан жилыми помещениями
</t>
  </si>
  <si>
    <t xml:space="preserve">Мероприятие 01.01.
Реализация мероприятий по обеспечению жильем молодых семей
</t>
  </si>
  <si>
    <t>Подпрограмма II "Обеспечение жильём молодых семей"</t>
  </si>
  <si>
    <t>Итого по подпрограмме I</t>
  </si>
  <si>
    <t>Итого по подпрограмме II</t>
  </si>
  <si>
    <t>Подпрограмма III "Обеспечение жильем детей-сирот и детей, оставшихся без попечения родителей, лиц из числа детей-сирот и детей, оставшихся без попечения родителей"</t>
  </si>
  <si>
    <t>Итого по подпрограмме III</t>
  </si>
  <si>
    <t>Подпрограмма VII "Улучшение жилищных условий отдельных категорий многодетных семей"</t>
  </si>
  <si>
    <t>Итого по подпрограмме VII</t>
  </si>
  <si>
    <t xml:space="preserve">Основное мероприятие 02. Организация транспортного обслуживания населения </t>
  </si>
  <si>
    <t>Мероприятие 01.16.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</si>
  <si>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Мероприятие 01.17. Финансовое обеспечение получения гражданами дошкольного образования в частных дошкольных образовательных организациях в Московской области,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t>
  </si>
  <si>
    <t>Мероприятие 08.01. Проведение работ по капитальному ремонту зданий региональных (муниципальных) общеобразовательных организаций</t>
  </si>
  <si>
    <t>Мероприятие 08.02. Оснащение отремонтированных зданий общеобразовательных организаций средствами обучения и воспитания</t>
  </si>
  <si>
    <t>Мероприятие 08.03. Мероприятия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</si>
  <si>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Обеспечение деятельности высшего должностного лица.</t>
  </si>
  <si>
    <t>Обеспечение функционирования органов местного самоуправления и учреждений городского округа Мытищи. Своевременное и качественное  материально-техническое обеспечение. Произведены расходы: на выплату заработной платы с начислениями; за услуги связи и интернет; за коммунальные услуги.</t>
  </si>
  <si>
    <t>Произведены расходы на выплату заработной платы и начисления по заработной плате;  оплату услуг по содержанию имущества.</t>
  </si>
  <si>
    <t>Произведены расходы на выплату заработной платы и начисления по заработной плате; оплату коммунальных услуг; оплату услуг по содержанию имущества и прочих работ.</t>
  </si>
  <si>
    <t>Материально-техническое и транспортное обеспечение деятельности органов местного самоуправления.</t>
  </si>
  <si>
    <t>Ведется строительство пристройки к СОШ №6. Подготовительные работы, земляные работы.</t>
  </si>
  <si>
    <t xml:space="preserve">Строительно-монтажные работы будут проводится в 2-4 кварталах т.г. </t>
  </si>
  <si>
    <t>Ведется строительство СОШ на 1100 мест.</t>
  </si>
  <si>
    <t>Произведена оплата труда, налогов, коммунальных услуг и других текущих платежей. Проведено 6 мероприятий.</t>
  </si>
  <si>
    <t>Произведена оплата труда, налогов, коммунальных услуг и других текущих платежей. Проведено 37 мероприятий.</t>
  </si>
  <si>
    <t>Финансирование в 2022 году не предусмотрено.</t>
  </si>
  <si>
    <t>Проводятся конкурсные процедуры для заключения договора на ремонт спортивных площадок.</t>
  </si>
  <si>
    <t>Срок реализации мероприятия 3 квартал т.г.</t>
  </si>
  <si>
    <t>Мероприятие 01.02.05. Уборка спортивных площадок МБУ "Центр физической культуры и спорта "Федоскино"</t>
  </si>
  <si>
    <t>Заключен договор на оказание услуг по санитарному содержанию и уборке спортивных площадок.</t>
  </si>
  <si>
    <t>Оплата производится ежемесячно согласно договору.</t>
  </si>
  <si>
    <t>Мероприятие 01.02.06. Уборка спортивных площадок МАУ "Спортсооружения"</t>
  </si>
  <si>
    <t>Проведена работа с руководителями сельскохозяйственных организаций о недопущении снижения поголовья животных.</t>
  </si>
  <si>
    <t>Подготовка аукционной документации.</t>
  </si>
  <si>
    <t>Проведение конкурентных процедур планируется во 2 кв. 2022 г.</t>
  </si>
  <si>
    <t>Денежные средства будут освоены до конца 2022 года.</t>
  </si>
  <si>
    <t xml:space="preserve">Проведено обучение по вопросам гражданской обороны, предупреждения и ликвидации чрезвычайных ситуаций, в котором приняли участие 4 человека. </t>
  </si>
  <si>
    <t>Выполнение работ по проведению лабораторных исследований планируется во 2-3 кварталах т.г.</t>
  </si>
  <si>
    <t>Подготовка документации для заключения контракта на оказание услуг по обеспечению безопасности жизни и здоровья граждан на водных объектах городского округа Мытищи для осуществления ежедневного  патрулирования акватории зон отдыха.</t>
  </si>
  <si>
    <t>Заключены контракты с ПАО "Ростелеком" на: эксплуатационно-техническое обслуживание и текущий ремонт аппаратуры муниципальной системы оповещения населения городского округа Мытищи и предоставление физических цепей для обеспечения работы оконечных устройств (сирен) муниципальной системы оповещения.</t>
  </si>
  <si>
    <t>Основное мероприятие 02.
Реализация полномочий, возложенных на Главное управление гражданской защиты Московской области, и полномочий государственных казенных учреждений Московской области</t>
  </si>
  <si>
    <t>Мероприятие 02.25. Организация деятельности единых дежурно-диспетчерских служб по обеспечению круглосуточного приема вызовов, обработке и передаче в диспетчерские службы информации (о происшествиях или чрезвычайных ситуациях) для организации реагирования, в том числе экстренного</t>
  </si>
  <si>
    <t>Проведено 19 мероприятий, самые значимые из них: Соревнования по лыжным гонкам "Мытищинская лыжня - 2022" (1000 чел.); Первенство городского округа Мытищи по спортивной (вольной) борьбе среди юношей и девушек до 18 лет (2005-2007 г.р.) (100 чел.); Турнир городского округа Мытищи по спортивной (вольной) борьбе (150 чел.); Кубок главы городского округа Мытищи по художественной гимнастике (групповые упражнения) (200 чел.); Лыжная гонка для самых маленьких "Ладушки-оладушки" в рамках празднования масленицы на территории городского округа Мытищи (60 чел.); Турнир городского округа Мытищи по греко-римской борьбе, посвященный Дню Защитника Отечества (200 чел.).</t>
  </si>
  <si>
    <t xml:space="preserve">Основное мероприятие 01
Обеспечение выполнения функций муниципальных музеев 
</t>
  </si>
  <si>
    <t xml:space="preserve">Мероприятие 01.01
Расходы на обеспечение деятельности (оказание услуг) муниципальных учреждений – музеи, галереи
</t>
  </si>
  <si>
    <t xml:space="preserve">Основное мероприятие 01
Организация библиотечного обслуживания населения муниципальными библиотеками Московской области
</t>
  </si>
  <si>
    <t>Срок реализации мероприятия 4 квартал текущего года.</t>
  </si>
  <si>
    <t xml:space="preserve">Мероприятие 01.04
Укрепление материально-технической базы и проведение текущего ремонта библиотек
</t>
  </si>
  <si>
    <t>Срок реализации мероприятия 2-4 кварталы текущего года.</t>
  </si>
  <si>
    <t xml:space="preserve">Мероприятие 01.04
 Укрепление материально- технической базы и проведение текущего ремонта театрально-концертных организаций
</t>
  </si>
  <si>
    <t>Закупка оборудования и проведение текущего ремонта муниципальных театров.</t>
  </si>
  <si>
    <t>Подготовка конкурсной документации для заключения контракта на оказание работ по  оборудованию автоматической пожарной сигнализацией запотолочного пространства.</t>
  </si>
  <si>
    <t>Срок реализации мероприятия 3-4 кварталы текущего года.</t>
  </si>
  <si>
    <t>Мероприятие A2.01 
Проведение культурно-массовых и творческих мероприятий в сфере культуры и искусства, в том числе фестивалей, конкурсов, выставок</t>
  </si>
  <si>
    <t xml:space="preserve">Мероприятие А1.02
Оснащение муниципальных учреждений культуры кинооборудованием
</t>
  </si>
  <si>
    <t xml:space="preserve">Основное мероприятие 01
Создание условий для реализации полномочий органов местного самоуправления
</t>
  </si>
  <si>
    <t>Мероприятие 01.02 
Мероприятия в сфере культуры</t>
  </si>
  <si>
    <t>Обеспечение деятельности муниципальных парков культуры и отдыха.</t>
  </si>
  <si>
    <t>Мероприятие 01.01.01 
Мероприятия управления культуры администрации городского округа Мытищи Московской области</t>
  </si>
  <si>
    <t xml:space="preserve">Произведена выплата  заработной платы с начислениями. </t>
  </si>
  <si>
    <t>Мероприятие 01.02 
Создание условий для массового отдыха жителей городского округа в парках культуры и отдыха</t>
  </si>
  <si>
    <t>Мероприятие 01.02.01 
Мероприятия в сфере культуры МБУК "ЕДП"</t>
  </si>
  <si>
    <t>Срок реализации мероприятия 2-3 кварталы текущего года.</t>
  </si>
  <si>
    <t>Мероприятие 03.01.
Предоставление гражданам субсидий на оплату жилого помещения и коммунальных услуг</t>
  </si>
  <si>
    <t xml:space="preserve">Жилищную субсидию получили 5 360 человек, в т.ч.:
многодетные семьи - 43 чел.;
одинокие матери - 47 чел.;
пенсионеры - 4 383 чел.;
студенты - 85 чел.;
безработные - 74 чел.;
иждивенцы - 429 чел.;
др. категории - 299 чел.
Пенсионеры являются основными получателями субсидии и составляют 81,8% от общего числа получателей субсидии.
</t>
  </si>
  <si>
    <t>Мероприятие 03.02.
Обеспечение предоставления гражданам субсидий на оплату жилого помещения и коммунальных услуг</t>
  </si>
  <si>
    <t>Осуществлено материально-техническое обеспечение отдела жилищных субсидий (выплачена заработная плата сотрудникам).</t>
  </si>
  <si>
    <t>Мероприятие 10.02. 
Проведение мероприятий, проводимых в сфере социальной защиты населения, посвященных знаменательным событиям и памятным датам, установленным в Российской Федерации и в Московской области</t>
  </si>
  <si>
    <t>Мероприятие 18.03. 
Организация выплаты пенсии за выслугу лет лицам, замещающим муниципальные должности и должности муниципальной службы, в связи с выходом на пенсию</t>
  </si>
  <si>
    <t>242 человека получили выплаты пенсии.</t>
  </si>
  <si>
    <t>Мероприятие 19.01. 
Оказание мер социальной поддержки отдельным категориям граждан</t>
  </si>
  <si>
    <t>Мероприятие 20.01.
Финансирование расходов на осуществление деятельности муниципальных учреждений, оказывающих социальные услуги гражданам старшего возраста</t>
  </si>
  <si>
    <t>Мероприятие 20.04.
Возмещение расходов на материально-техническое обеспечение клубов "Активное долголетие"</t>
  </si>
  <si>
    <t>Мероприятие 02.03.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</si>
  <si>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Заключено соглашение между Министерством образования Московской области и администрацией городского округа Мытищи.</t>
  </si>
  <si>
    <t>Мероприятие 02.04. 
Повышение доступности объектов культуры, спорта, образования для инвалидов и маломобильных групп населения</t>
  </si>
  <si>
    <t>Мероприятие 03.01.
 Обеспечение реабилитации инвалидов социально-культурными методами и методами физической культуры и спорта</t>
  </si>
  <si>
    <t>Спортсмены - инвалиды приняли участие в Чемпионатах МО (спорт глухих) по: волейболу, шашкам и шахматам.</t>
  </si>
  <si>
    <t>Мероприятие 05.01. 
Мероприятия по организации отдыха детей в каникулярное время</t>
  </si>
  <si>
    <t>Организации мероприятий отдыха детей в каникулярное время.</t>
  </si>
  <si>
    <t>Мероприятие 05.01.01 
Организация питания детей в оздоровительных лагерях с дневным пребыванием, организованных на базе общеобразовательных организаций в период летних каникул</t>
  </si>
  <si>
    <t>Подготовлена конкурсная документация для заключения контракта по организации питания детей в оздоровительных лагерях с дневным пребыванием, организованных на базе общеобразовательных организаций.</t>
  </si>
  <si>
    <t>Срок реализации мероприятия 3 квартал текущего года.</t>
  </si>
  <si>
    <t>Организация мероприятий отдыха и оздоровления детей, находящихся в трудной жизненной ситуации и детей - инвалидов.</t>
  </si>
  <si>
    <t xml:space="preserve">Проводятся конкурсные процедуры для приобретения путевок  в организации отдыха детей и их оздоровления на территории Московской области и в санаторно-оздоровительные учреждения, расположенные в Ставропольском и Краснодарском краях.  </t>
  </si>
  <si>
    <t>Мероприятие 05.02.02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</si>
  <si>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 xml:space="preserve">Срок реализации мероприятия 2-4 кварталы текущего года.
</t>
  </si>
  <si>
    <t>Мероприятие 05.03.01 Частичная компенсация стоимости путевки для детей, граждан РФ, имеющих постоянное место жительства на территории городского округа Мытищи</t>
  </si>
  <si>
    <t>Мероприятие 05.03.02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</si>
  <si>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Основное мероприятие 01. 
Создание условий для реализации полномочий органов местного самоуправления</t>
  </si>
  <si>
    <t>Средства  бюджета Московской области</t>
  </si>
  <si>
    <t>Мероприятие 05.01.03
Обеспечение переданного государственного полномочия Московской области по созданию комиссии по делам несовершеннолетних и защите их прав муниципальных образований Московской области</t>
  </si>
  <si>
    <t>Произведены расходы на выплату заработной платы с начислениями.</t>
  </si>
  <si>
    <t xml:space="preserve">Завершено расследование 1 несчастного случая со смертельным исходом, который признан комиссией, как не связанный с производством. Организовано расследование 1 несчастного случая с тяжелыми последствиями.
</t>
  </si>
  <si>
    <t>Конкурс на предоставление субсидии СО НКО будет проведен в 4 квартале текущего года.</t>
  </si>
  <si>
    <t>Мероприятие 02.01. 
Предоставление имущественной и консультационной поддержки СО НКО</t>
  </si>
  <si>
    <t xml:space="preserve">Мероприятие 02.02. 
Предоставление информационной поддержки, организация и проведение конференций, совещаний, круглых столов, семинаров, тренингов, форумов, образовательных программ и других просветительских мероприятий по вопросам деятельности СО НКО </t>
  </si>
  <si>
    <t>Мероприятие 01.03.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телепередач</t>
  </si>
  <si>
    <t>Мероприятие 07.01. 
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t>
  </si>
  <si>
    <t>Мероприятие 01.01. 
Организация и проведение мероприятий по гражданско-патриотическому и духовно-нравственному воспитанию молодежи</t>
  </si>
  <si>
    <t>Мероприятие 01.01.01. 
Организация и проведение мероприятий по гражданско-патриотическому воспитанию молодежи</t>
  </si>
  <si>
    <t>Мероприятие 01.01.02. 
Организация и проведение мероприятий по формированию и укреплению традиционных семейных ценностей</t>
  </si>
  <si>
    <t>Приобретена сувенирная и наградная продукция для проведения мероприятия "Интеллектуальное шоу. Ворошиловский стрелок".</t>
  </si>
  <si>
    <t>Мероприятие 01.01.03. 
Организация и проведение мероприятий по вовлечению молодежи в здоровый образ жизни</t>
  </si>
  <si>
    <t>Приобретена наградная продукция для проведения  молодежного конкурса "Team Battle 2022".</t>
  </si>
  <si>
    <t>Мероприятие 01.01.04. 
Организация и проведение мероприятий по вовлечению молодежи в международное, межрегиональное и межмуниципальное сотрудничество</t>
  </si>
  <si>
    <t>Мероприятие 01.01.05. 
Создание условий для развития наставничества, поддержки общественных инициатив и проектов, в том числе в сфере добровольчества (волонтерства)</t>
  </si>
  <si>
    <t>Проведены мероприятия, направленные на поддержку и развитие молодежи.</t>
  </si>
  <si>
    <t>Мероприятие 01.01.05.01. 
Организация и проведение мероприятий по вовлечению граждан в добровольческую (волонтерскую) деятельность</t>
  </si>
  <si>
    <t>Приобретена сувенирная и наградная продукция для организации и проведения сезона "Открытой Мытищинской лиги КВН 2022".</t>
  </si>
  <si>
    <t>Мероприятие 01.01.05.02. 
Организация и проведение мероприятий по выявлению, развитию и поддержке социально-значимых проектов, молодежных инициатив, вовлечению молодежи в инновационную деятельность</t>
  </si>
  <si>
    <t>Приобретена сувенирная и наградная продукция для организации и проведения мероприятий "Мисс Мытищи 2022" и "Студенческая весна 2022".</t>
  </si>
  <si>
    <t>Мероприятие 01.01.05.03. 
Организация работы по популяризации молодежной политики в медиа-пространстве</t>
  </si>
  <si>
    <t>Мероприятие 01.04. 
Проведение капитального ремонта, технического переоснащения и благоустройства территорий учреждений в сфере молодежной политики</t>
  </si>
  <si>
    <t>Мероприятие 01.04.01. 
Текущий ремонт учреждений по работе с молодежью</t>
  </si>
  <si>
    <t>Мероприятие 01.05. 
Расходы на обеспечение деятельности (оказание услуг) муниципальных учреждений в сфере молодежной политики</t>
  </si>
  <si>
    <t>Мероприятие 01.05.03.01. 
Обеспечение деятельности муниципального бюджетного учреждения "Молодежный центр "Звездный"</t>
  </si>
  <si>
    <t xml:space="preserve">Учреждение реорганизовано в 2020 г. на основании Постановления администрации городского округа Мытищи  Московской области от 14.08.2020 №2561 в форме слияния в МБУ МУ "Импульс". </t>
  </si>
  <si>
    <t>1.5.1.1.</t>
  </si>
  <si>
    <t>Мероприятие 01.05.04.01. 
Обеспечение деятельности муниципального бюджетного учреждения "Молодежный центр "Импульс"</t>
  </si>
  <si>
    <t>Произведены расходы на выплату заработной платы с начислениями, услуги связи, интернет, коммунальные услуги, услуги по содержанию имущества.</t>
  </si>
  <si>
    <t>1.5.1.2.</t>
  </si>
  <si>
    <t>Мероприятие 01.05.04.02.  
Укрепление материально-технической базы и проведение текущего ремонта МБУ МЦ "Импульс"</t>
  </si>
  <si>
    <t>Мероприятие E8.02 
Формирование эффективной системы выявления, поддержки и развития способностей и талантов у детей и молодежи</t>
  </si>
  <si>
    <t>Мероприятие реализовано в 2021 году.</t>
  </si>
  <si>
    <t>Мероприятие 01.02. 
Обеспечение ОМСУ муниципального образования Московской области широкополосным доступом в сеть Интернет, телефонной связью, иными услугами электросвязи</t>
  </si>
  <si>
    <t xml:space="preserve">Произведена оплата за предоставление интернет-трафика.  </t>
  </si>
  <si>
    <t>Мероприятие 01.03.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t>
  </si>
  <si>
    <t>Мероприятие 01.04. 
Обеспечение оборудованием и поддержание его работоспособности</t>
  </si>
  <si>
    <t>Мероприятие 02.01. 
Приобретение, установка, настройка, монтаж и техническое обслуживание сертифицированных по требованиям безопасности информации технических, программных и программно-технических средств защиты конфиденциальной информации и персональных данных, антивирусного программного обеспечения, средств электронной подписи, средств защиты информационно-технологической и телекоммуникационной инфраструктуры от компьютерных атак, а также проведение мероприятий по защите информации и аттестации по требованиям безопасности информации объектов информатизации, ЦОД и ИС, используемых ОМСУ муниципального образования Московской области</t>
  </si>
  <si>
    <t>Основное мероприятие 03. 
Цифровое государственное управление</t>
  </si>
  <si>
    <t>Мероприятие 03.03. 
Развитие и сопровождение муниципальных информационных систем обеспечения деятельности ОМСУ муниципального образования Московской области</t>
  </si>
  <si>
    <t>Основное мероприятие 04. 
Цифровая культура</t>
  </si>
  <si>
    <t>Мероприятие 04.01. 
Обеспечение муниципальных учреждений культуры доступом в информационно-телекоммуникационную сеть Интернет</t>
  </si>
  <si>
    <t>7.7.</t>
  </si>
  <si>
    <t>7.8.</t>
  </si>
  <si>
    <t>Ведется строительство ФОК  с универсальным залом в с. Марфино.</t>
  </si>
  <si>
    <t>Детский сад на 510 мест по адресу: Московская область. г.о. Мытищи, п. Нагорное (ПИР и строительство)</t>
  </si>
  <si>
    <t xml:space="preserve">Заключен контракт на выполнение проектных, строительно-монтажных работ, поставку оборудования для комплектации объекта. </t>
  </si>
  <si>
    <t>Детский сад на 250 мест по адресу: Московская область, г. Мытищи, мкр. 17, ул. Колпакова (ПИР и строительство)</t>
  </si>
  <si>
    <t>Оплачен аванс за выдачу техусловий.</t>
  </si>
  <si>
    <t>Закупка на выполнение проектных, строительно-монтажных работ, поставку оборудования для комплектации объекта находится на рассмотрении Рабочей группы.</t>
  </si>
  <si>
    <t>Детский сад на 250 мест по адресу: Московская область, г. Мытищи, мкр. 25А, пер. 1-ый Рупасовский  (ПИР и строительство)</t>
  </si>
  <si>
    <t>Срок проектирования - декабрь 2022.</t>
  </si>
  <si>
    <t>Детский сад на 320 мест по адресу: Московская область, г.о. Мытищи, восточнее д. Погорелки</t>
  </si>
  <si>
    <t>Проектная документация на проверке в ГОУ МО "Мособлгосэкспертиза".</t>
  </si>
  <si>
    <t>После получения положительного заключения госэкспертизы проектной документации будет размещена закупка на строительство ДОУ на 320 мест восточнее д.Погорелки.</t>
  </si>
  <si>
    <t>Ведется строительство. Подготовка аукционной документации на закупку оборудования для комплектации объекта</t>
  </si>
  <si>
    <t>Средняя общеобразовательная школа на 400 мест по адресу: Московская область, г. Мытищи, мкр. 6-14 (ПИР и строительство)</t>
  </si>
  <si>
    <t>Пристройка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t>
  </si>
  <si>
    <t>Оплачен аванс за выдачу техусловий. Заключен контракт на выполнение проектно-изыскательских работ по строительству пристройки к СОШ №12.</t>
  </si>
  <si>
    <t>1100</t>
  </si>
  <si>
    <t>Оплачен аванс по договору на технологическое присоединение объекта к сетям инженерно-технического обеспечения. По контракту на выполнение проектных, строительно-монтажных работ, поставку оборудования для комплектации объекта ведется проектирование.</t>
  </si>
  <si>
    <t>Срок работ - 3 квартал 2022 года</t>
  </si>
  <si>
    <t>Пристройка к МБОУ СОШ № 6 со спортивным залом, пищеблоком и кабинетами для дополнительного образования, г. Мытищи, Новомытищинский проспект, д. 38, в том числе ПИР  (в том числе кредиторская задолженность прошлых лет)</t>
  </si>
  <si>
    <t>82 чел./см</t>
  </si>
  <si>
    <t xml:space="preserve">Мероприятие 01.04.01
Укрепление материально-технической базы и проведение текущего ремонта МАУК "БИЦ"
</t>
  </si>
  <si>
    <t>Мероприятие 01.04.01
 Укрепление материально- технической базы и проведение текущего ремонта МБУК МТДК "ФЭСТ"</t>
  </si>
  <si>
    <t xml:space="preserve">Мероприятие 01.04.02 
Укрепление материально- технической базы и проведение текущего ремонта МБУК МТК "Огниво"
</t>
  </si>
  <si>
    <t>Основное мероприятие А2 Федеральный проект "Творческие люди"</t>
  </si>
  <si>
    <t xml:space="preserve">Основное мероприятие А1.
Федеральный проект "Культурная среда"
</t>
  </si>
  <si>
    <t>Городской округ Мытищи не принимает участие в федеральном проекте "Культурная среда".</t>
  </si>
  <si>
    <t xml:space="preserve">Мероприятие 01.02.02 
Укрепление материально-технической базы и проведение текущего ремонта МБУК "ЕДП"
</t>
  </si>
  <si>
    <t>Основное мероприятие E4. Федеральный проект "Цифровая образовательная среда"</t>
  </si>
  <si>
    <t>Мероприятие 01.05.04. 
Обеспечение деятельности муниципального бюджетного учреждения "Молодежный центр "Импульс"</t>
  </si>
  <si>
    <t>Основное мероприятие Е8. Федеральный проект "Социальная активность"</t>
  </si>
  <si>
    <t>2.7</t>
  </si>
  <si>
    <t>Мероприятие 03.01.03
Проведение физкультурно-спортивного праздника "Шаг вперед" и соревнований по различным видам спорта для людей с ограниченными возможностями здоровья</t>
  </si>
  <si>
    <t>Мероприятие 05.01.03 
Организация летних туристических экспедиций ДЦ "Турист"</t>
  </si>
  <si>
    <t>Мероприятие будет реализовано в 
2023-2024 гг.</t>
  </si>
  <si>
    <t xml:space="preserve">Заключен договор на сумму 84,46 тыс.руб.                                                                                                                                     Ведется подготовка документации на сумму 
105,54 тыс.руб. </t>
  </si>
  <si>
    <t>Подготовка документации по приобретению спасательного и специального оборудования и снаряжения  на сумму 
100,0 тыс.руб.</t>
  </si>
  <si>
    <t xml:space="preserve">Подготовка документации по сбору, вывозу мусора с зон отдыха, подсыпки песка на береговые линии пляжных зон отдыха, на поставку кварцевого песка на сумму 1 270, 0 тыс.руб. </t>
  </si>
  <si>
    <t xml:space="preserve">Мероприятие 1.1. Подготовка должностных лиц по вопросам гражданской обороны, предупреждения и ликвидации чрезвычайных ситуаций.
(УМЦ ГКУ "Специальный центр "Звенигород", др. специализированные учебные учреждения, оплата проживания во время прохождения обучения.)
</t>
  </si>
  <si>
    <t>Мероприятие 3.1. Создание, содержание системно-аппаратного комплекса "Безопасный город"</t>
  </si>
  <si>
    <t>Подпрограмма 1 "Профилактика преступлений и иных правонарушений"</t>
  </si>
  <si>
    <t>Подпрограмма 5 "Обеспечение мероприятий гражданской обороны"</t>
  </si>
  <si>
    <t>Подпрограмма 6 "Обеспечивающая подпрограмма"</t>
  </si>
  <si>
    <t>Подпрограмма 1 "Профилактика заболеваний и формирование здорового образа жизни. Развитие первичной медико-санитарной помощи"</t>
  </si>
  <si>
    <t>Подпрограмма I "Создание условий для жилищного строительства"</t>
  </si>
  <si>
    <t xml:space="preserve">Мероприятие реализовано в 2021 году. </t>
  </si>
  <si>
    <t xml:space="preserve">Основное мероприятие 01.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
</t>
  </si>
  <si>
    <t xml:space="preserve">Мероприятие F5. 01-
Строительство и реконструкция (модернизация) объектов питьевого водоснабжения 
</t>
  </si>
  <si>
    <t>Основное мероприятие 01 - Строительство, реконструкция (модернизация) ,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</si>
  <si>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 xml:space="preserve">Мероприятие 05.01. 
Утверждение схем теплоснабжения городских округов (актуализированных схем теплоснабжения городских округов)
</t>
  </si>
  <si>
    <t>Мероприятие 05.03. 
Утверждение программ комплексного развития систем коммунальной инфраструктуры городских округов</t>
  </si>
  <si>
    <t xml:space="preserve">Мероприятие 01.01.
Установка (модернизация) ИТП с установкой теплообменника отопления и аппаратуры управления отоплением. </t>
  </si>
  <si>
    <t>Мероприятие 02.01.
Установка, замена, поверка общедомовых приборов учета энергетических ресурсов в многоквартирных домах.</t>
  </si>
  <si>
    <t>Мероприятие 02.03. 
Возмещение специализированным организациям недополученных доходов, возникающих при выполнении работ по установке автоматизированных систем контроля за газовой безопасностью в жилых помещениях (квартирах) многоквартирных домов отдельным категориям граждан</t>
  </si>
  <si>
    <t>Мероприятие 03.01.
Организация работы с УК по подаче заявлений в ГУ МО "Государственная жилищная инспекция Московской области".</t>
  </si>
  <si>
    <t>Основное мероприятие 01 - Создание условий для реализации полномочий органов местного самоуправления</t>
  </si>
  <si>
    <t>Мероприятие 01.01
Создание административных комиссий, уполномоченных рассматривать дела об административных правонарушениях в сфере благоустройства</t>
  </si>
  <si>
    <t>Мероприятие 01.02 - 
Расходы на обеспечение деятельности (оказание услуг) муниципальных учреждений в сфере жилищно-коммунального хозяйства</t>
  </si>
  <si>
    <t>Услуги оказаны                                                80 транспортными средствами по 15 муниципальным маршрутам согласно расписанию движения и в соответствии с утвержденными параметрами перевозок. 
Выполнено 1 453,57  тыс. км. пробега,  перевезено 2047,2 тыс. пассажиров.</t>
  </si>
  <si>
    <t xml:space="preserve">Оплата производится авансовым платежом в размере 30% от годового объема, далее согласно актам сдачи-приемки работ по фактически выполненным объемам.
</t>
  </si>
  <si>
    <t xml:space="preserve">Мероприятие 02.03. 
Создание условий для предоставления транспортных услуг населению и организация транспортного обслуживания населения в границах </t>
  </si>
  <si>
    <t>городского округа (в части автомобильного транспорта)</t>
  </si>
  <si>
    <t>Приобретение транспортных средств запланировано в 4 квартале т.г.</t>
  </si>
  <si>
    <t>Приобретение оборудования запланировано в 4 квартале т.г.</t>
  </si>
  <si>
    <t xml:space="preserve">Установка систем ГЛОНАСС в 4 квартале т.г. </t>
  </si>
  <si>
    <t>Основное мероприятие 02. 
Строительство и реконструкция автомобильных дорог местного значения</t>
  </si>
  <si>
    <t>Мероприятие 02.02. 
Финансирование работ по строительству (реконструкции) объектов дорожного хозяйства местного значения за счет средств местного бюджета</t>
  </si>
  <si>
    <t>Основное мероприятие 05. 
Ремонт, капитальный ремонт сети автомобильных дорог, мостов и путепроводов местного значения</t>
  </si>
  <si>
    <t xml:space="preserve">Заключены муниципальные контракты на общую сумму     64 191,1 тыс. руб. </t>
  </si>
  <si>
    <t>Мероприятие 05.02. 
Финансирование работ по капитальному ремонту и ремонту автомобильных дорог общего пользования местного значения за счет средств местного бюджета</t>
  </si>
  <si>
    <t xml:space="preserve">Проведение конкурентных процедур согласно плана-графика 2-3 квартал т.г. </t>
  </si>
  <si>
    <t>Мероприятие 05.05. 
Дорожная деятельность в отношении автомобильных дорог местного значения в границах городского округа</t>
  </si>
  <si>
    <t>Выполнены работы по содержанию:
- 2 734 тыс. м2 проезжих частей дорог;
- 329,1 тыс. м2 тротуаров.</t>
  </si>
  <si>
    <t xml:space="preserve">Срок окончания работ 31.12.2021 года.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</si>
  <si>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Срок окончания работ 31.12.2021 года.</t>
  </si>
  <si>
    <t xml:space="preserve">Выполнены работы по содержанию:
- 84,1 км. сети ливневой канализации;
- 13 очистных сооружений;
ремонту 23 колодцев.   
</t>
  </si>
  <si>
    <t>Выполнены работы по содержанию и обслуживанию           5 шлагбаумов на привокзальной площади городского округа  Мытищи.</t>
  </si>
  <si>
    <t>Вывезено 22 единицы брошенного (бесхозяйного) транспорта.</t>
  </si>
  <si>
    <t xml:space="preserve">Проведение конкурентных процедур согласно плана-графика 2 квартал т.г. </t>
  </si>
  <si>
    <t>Получено 3 метеосправки.</t>
  </si>
  <si>
    <t xml:space="preserve">Разработка и реализация проектов (схем) организации дорожного движения </t>
  </si>
  <si>
    <t xml:space="preserve">Заключен муниципальный контракт на сумму 199,9 т.р. </t>
  </si>
  <si>
    <t xml:space="preserve">Строительство заездных карманов и посадочных площадок для увеличения пропускной способности улично-дорожной сети </t>
  </si>
  <si>
    <t xml:space="preserve">Обустройство и ремонт светофорных объектов </t>
  </si>
  <si>
    <t xml:space="preserve">Заключены муниципальные контракты на общую сумму            1 191,0 тыс. руб. </t>
  </si>
  <si>
    <t xml:space="preserve">Оборудование пешеходных переходов консолями над проезжей частью </t>
  </si>
  <si>
    <t xml:space="preserve">Обустройство (реконструкция) пешеходных переходов </t>
  </si>
  <si>
    <t xml:space="preserve">Обустройство пешеходных переходов светильниками </t>
  </si>
  <si>
    <t xml:space="preserve">Отделение улично-дорожной сети от тротуаров перильными ограждениями для исключения несанкционированного выхода пешеходов на проезжую часть </t>
  </si>
  <si>
    <t xml:space="preserve">Обустройство и ремонт искусственных неровностей на дорогах, а также прочих дорожных элементов </t>
  </si>
  <si>
    <t xml:space="preserve">Проведение конкурентных процедур согласно плана-графика 2 квартал т.г. 
</t>
  </si>
  <si>
    <t xml:space="preserve">Обращений не поступало. </t>
  </si>
  <si>
    <t xml:space="preserve"> </t>
  </si>
  <si>
    <t xml:space="preserve">Проведено 10 заседаний рабочей группы Комиссии по обеспечению безопасности дорожного движения на территории городского округа Мытищи.  </t>
  </si>
  <si>
    <t>Рассмотрение вопросов обеспечения безопасности дорожного движения при производстве ремонтных, аварийных работ на проезжей части. Подготовка правовых актов в области обеспечения  безопасности дорожного движения</t>
  </si>
  <si>
    <t xml:space="preserve">Подготовлен 1 правовой акт в области обеспечения безопасности дорожного движения.
Рассмотрено 14 проектов организации дорожного движения на период эксплуатации и строительства. </t>
  </si>
  <si>
    <t>Выдано 76 согласований  по перевозке тяжеловесных или негабаритных грузов.</t>
  </si>
  <si>
    <t>Ведутся работы по содержанию открытой муниципальной автостоянки по адресу:
ул. Коминтерна д. 24.</t>
  </si>
  <si>
    <t xml:space="preserve">Устройство парковочных мест </t>
  </si>
  <si>
    <t xml:space="preserve">Мероприятие 05.08
Софинансирование работ в целях проведения капитального ремонта и ремонта автомобильных дорог, примыкающих к территориям садоводческих и огороднических некоммерческих товариществ </t>
  </si>
  <si>
    <t>Подпрограмма I "Комфортная городская среда"</t>
  </si>
  <si>
    <t>Мероприятие реализовано в 2021 году</t>
  </si>
  <si>
    <t>Срок реализации мероприятия 3-4 квартал т.г.</t>
  </si>
  <si>
    <t xml:space="preserve">Мероприятие 01.09 
Создание новых и (или) благоустройство существующих парков культуры и отдыха за счет средств местного бюджета </t>
  </si>
  <si>
    <t xml:space="preserve">Подготовка аукционной документации. </t>
  </si>
  <si>
    <t xml:space="preserve">Проведение конкурентных процедур  на сумму 
2 243,70 т.р. планируется во 2 квартале т.г. </t>
  </si>
  <si>
    <t>Благоустройство общественных территорий.</t>
  </si>
  <si>
    <t>1.12.1</t>
  </si>
  <si>
    <t xml:space="preserve">Проведение конкурентных процедур 
1 001,00 т.р. планируется во 2 квартале т.г. </t>
  </si>
  <si>
    <t>1.12.2</t>
  </si>
  <si>
    <t xml:space="preserve">Проведение конкурентных процедур  на сумму 
600,00 т.р. планируется во 2 квартале т.г. </t>
  </si>
  <si>
    <t>1.12.3</t>
  </si>
  <si>
    <t>Обустройство пляжей за счет средств местного бюджета</t>
  </si>
  <si>
    <t>1.12.4</t>
  </si>
  <si>
    <t>Ремонт твердого покрытия, устройство тротуаров на общественных территориях</t>
  </si>
  <si>
    <t xml:space="preserve">Проведение конкурентных процедур  на сумму 
1 300,00  т.р. планируется  во 2 квартале т.г. </t>
  </si>
  <si>
    <t xml:space="preserve">Заключен муниципальный контракт на сумму 130,00 тыс. руб. 
Подготовка аукционной документации.
Ведутся работы по содержанию территории постоянного безвозмездного пользования расположенной в п. Поведники, (лесная тропинка). </t>
  </si>
  <si>
    <t xml:space="preserve">Проведение конкурентных процедур  на сумму 
4 370,00  т.р. планируется  во 2 квартале т.г. </t>
  </si>
  <si>
    <t>1.14</t>
  </si>
  <si>
    <t>1.15</t>
  </si>
  <si>
    <t>1.16</t>
  </si>
  <si>
    <t xml:space="preserve">Проведение конкурентных процедур на сумму 
500,00  т.р.  планируется во 2 квартале т.г. </t>
  </si>
  <si>
    <t xml:space="preserve">Проведение конкурентных процедур на сумму 
39 978,05  т.р.  планируется во 2 квартале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</si>
  <si>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1.13</t>
  </si>
  <si>
    <t xml:space="preserve">Заключены муниципальные контракты на сумму 748,0 т.р. на:
- поставку электроэнергии и материалов для обслуживания фонтанов;
- водоснабжение фонтанов.
 Проводятся работы по:
- осмотру технических помещений фонтанов;
- контролю уровня грунтовых вод;
- сохранности оборудования и обогрев помещений 4 насосных станций в зимний период. </t>
  </si>
  <si>
    <t>Мероприятие 01.20
Ямочный ремонт асфальтового покрытия дворовых территорий</t>
  </si>
  <si>
    <t xml:space="preserve">Проведение конкурентных процедур  на сумму 
3 903,40 т.р. планируется во 2 квартале т.г. </t>
  </si>
  <si>
    <t>Средства бюджета городского округа Мытищ</t>
  </si>
  <si>
    <t>1.17</t>
  </si>
  <si>
    <t>Мероприятия 01.21 
Создание и ремонт пешеходных коммуникаций</t>
  </si>
  <si>
    <t xml:space="preserve">Проведение конкурентных процедур  на сумму 
6 564,30 т.р. планируется во 2 квартале т.г. </t>
  </si>
  <si>
    <t>исполнение</t>
  </si>
  <si>
    <t>Освоение денежных средств планируется  в последующие периоды 2022 г.</t>
  </si>
  <si>
    <t>86 чел./см</t>
  </si>
  <si>
    <t>Ведутся работы по устройству футбольного поля. Выполнено: строительство здания ИТП, здания трибун, здания КПП</t>
  </si>
  <si>
    <t>Выполнение мероприятия планируется в IV квартале 2022.</t>
  </si>
  <si>
    <t>Взносы на капитальный ремонт общего имущества многоквартирных домов оплачены в соответствии с представленными "Региональным оператором ФКР" счетами.</t>
  </si>
  <si>
    <t>Подпрограмма 3 "Развитие малого и среднего предпринимательства"</t>
  </si>
  <si>
    <t>Подпрограмма 1 "Инвестиции"</t>
  </si>
  <si>
    <t xml:space="preserve">Выплаты компенсации части родительской платы произведены по фактически представленным документам за январь-февраль текущего года. Компенсация выплачена на 8 833,4 детей. </t>
  </si>
  <si>
    <t>Выплата за март будет произведена в апреле 2022 года.</t>
  </si>
  <si>
    <t>Основное мероприятие 01 "Повышение энергетической эффективности муниципальных учреждений Московской области"</t>
  </si>
  <si>
    <t>Основное мероприятие 02 "Организация учета энергоресурсов в жилищном фонде Московской области"</t>
  </si>
  <si>
    <t>Основное мероприятие 03 "Повышение энергетической эффективности многоквартирных домов"</t>
  </si>
  <si>
    <t xml:space="preserve">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</si>
  <si>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Проведение конкурентных процедур на сумму                 3 946,70 т.р планируется во 2 квартале т.г.</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</si>
  <si>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</si>
  <si>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Проведение конкурентных процедур на сумму               4 000,00 т.р. планируется во 2 квартале т.г.
</t>
  </si>
  <si>
    <t xml:space="preserve">Проведение конкурентных процедур на общую сумму 
10 000,00 т.р. планируется во 2 квартале т.г. </t>
  </si>
  <si>
    <t>Мероприятие 01.35
Реализация программ формирования современной городской среды в части благоустройства общественных территорий за счет средств местного бюджета</t>
  </si>
  <si>
    <t xml:space="preserve">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</si>
  <si>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Мероприятие 01.37
Благоустройство лесопарковых зон</t>
  </si>
  <si>
    <t>Мероприятие 01.38
Обустройство пляжей</t>
  </si>
  <si>
    <t xml:space="preserve">Проведение конкурентных процедур  на сумму 
102 677,17  т.р.                                
планируется  во                        2  квартале т.г. </t>
  </si>
  <si>
    <t>Мероприятие 01.40
Замена и модернизация детских игровых площадок</t>
  </si>
  <si>
    <t xml:space="preserve">Проведение конкурентных процедур  на сумму 
92 498,77  т.р. планируется  во 2 квартале т.г. </t>
  </si>
  <si>
    <t>Мероприятие 01.43
Комплексное благоустройство  территорий (создание новых элементов)</t>
  </si>
  <si>
    <t>Заключен муниципальный контракт на сумму 
30 053,91 т.р.  В рамках которого ведутся работы по благоустройству детских игровых площадок по адресу:
- ул. Колпакова д.21,  д.32/2;
- ул. Стрелковая д. 6;
-  ул. Мира д. 12;
- ул. Зеленая 7;
- ул. Юбилейная 44.</t>
  </si>
  <si>
    <t xml:space="preserve">Проведение конкурентных процедур  на сумму 
4 645,50  т.р. планируется во 2 квартале т.г. </t>
  </si>
  <si>
    <t xml:space="preserve">Мероприятие F2.03
Реализация программ формирования современной городской среды в части благоустройства общественных территорий
</t>
  </si>
  <si>
    <t xml:space="preserve">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
</t>
  </si>
  <si>
    <t xml:space="preserve">Мероприятие F2.08
Ремонт дворовых территорий
</t>
  </si>
  <si>
    <t>Основное мероприятие 01
Обеспечение комфортной среды проживания на территории муниципального образования</t>
  </si>
  <si>
    <t>Мероприятие 01.08
Финансовое обеспечение (оказание услуг) муниципальных казенных учреждений в сфере благоустройства</t>
  </si>
  <si>
    <t xml:space="preserve">Срок реализации мероприятия до 31.12.2022. </t>
  </si>
  <si>
    <t>Мероприятие 01.10
Содержание и текущий ремонт покрытий</t>
  </si>
  <si>
    <t>Мероприятие 01.12
Соответствие внешнего вида ограждений региональным требованиям</t>
  </si>
  <si>
    <t>Мероприятие 01.13
Содержание и текущий ремонт элементов объектов благоустройства</t>
  </si>
  <si>
    <t>Мероприятие 01.14
Озеленение территорий</t>
  </si>
  <si>
    <t xml:space="preserve">Заключены муниципальные контракты на общую сумму                         1 077,00 тыс. руб. 
Выполнены работы по удалению 374 м3 сухостойных больных и аварийных деревьев.
</t>
  </si>
  <si>
    <t>Проведение конкурентных процедур  на сумму                                       742,40 т.р. планируется во 2 квартале т.г. 
Разница в фактических объемах финансирования и исполнения программного мероприятия обусловлена условиями, прописанными в муниципальных заданиях.</t>
  </si>
  <si>
    <t>Мероприятие 01.15
Содержание, ремонт и восстановление уличного освещения</t>
  </si>
  <si>
    <t xml:space="preserve">Проведение конкурентных процедур  на сумму                                   1 014,69 т.р. планируется во 2-4 кварталах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</si>
  <si>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Проведение конкурентных процедур  на сумму                           100 000,00 т.р. планируется во 2-3 кварталах т.г.</t>
  </si>
  <si>
    <t>Мероприятие 01.18
Содержание туалетных кабин</t>
  </si>
  <si>
    <t xml:space="preserve">Заключен муниципальный контракт на сумму 119,40 т.р. на предоставление во временное пользование 9 кабин в день.  </t>
  </si>
  <si>
    <t xml:space="preserve">Проведение конкурентных процедур на сумму                               180,60  т.р. планируется во 2 квартале т.г.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</si>
  <si>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Мероприятие 01.19
Содержание и ремонт водных объектов (прудов) и устройств</t>
  </si>
  <si>
    <t>Проведение конкурентных процедур  на сумму                                  582,00 т.р. планируется во 2-3 кварталах т.г.
Разница в фактических объемах финансирования и исполнения программного мероприятия обусловлена условиями, прописанными в муниципальных заданиях.</t>
  </si>
  <si>
    <t>Подпрограмма 3 "Обеспечение жильем детей-сирот и детей, оставшихся без попечения родителей, лиц из числа детей-сирот и детей, оставшихся без попечения родителей"</t>
  </si>
  <si>
    <t>Подпрограмма 7 "Улучшение жилищных условий отдельных категорий многодетных семей"</t>
  </si>
  <si>
    <t>Подпрограмма 2 "Обеспечение мероприятий по переселению граждан из аварийного жилищного фонда Московской области"</t>
  </si>
  <si>
    <t>Подпрограмма 5 "Обеспечивающая подпрограмма""</t>
  </si>
  <si>
    <t>Направлены заявки в Министерство образования Московской области на финансирование из бюджета Московской области.</t>
  </si>
  <si>
    <t>Расходы запланированы на июнь-июль 2022 года.</t>
  </si>
  <si>
    <t xml:space="preserve">Оплата произведена за январь-февраль текущего года по фактически представленным документам. </t>
  </si>
  <si>
    <t>Оплата за март произведена в апреле 2022 года.</t>
  </si>
  <si>
    <t xml:space="preserve">Расходы произведены по фактической посещаемости учащихся за январь-февраль 2022 года. </t>
  </si>
  <si>
    <t>Оплата за март произведена в апреле текущего года.</t>
  </si>
  <si>
    <t>В соответствии с план- графиком закупки проведение конкурсных процедур во втором квартале, выполнение работ в летний период.</t>
  </si>
  <si>
    <t>Произведена выплата за январь-март 2022 года                                         1291 классному руководителю за фактически отработанное время.</t>
  </si>
  <si>
    <t>Заключено соглашение на предоставление субсидии между управлением образования и развитием социальной сферы и АНОО ШКОЛА ВЕКТОР 31.01.2022. Денежные средства перечислены за январь и февраль 2022 года из средств местного бюджета.</t>
  </si>
  <si>
    <t xml:space="preserve">Выплата заработной платы сотрудникам муниципальных  общеобразовательных учреждений произведена за январь-февраль 2022 года в полном объеме, также выплачен аванс за март текущего года. </t>
  </si>
  <si>
    <t>Полный расчет по заработной плате за март будет произведен в апреле 2022 года.</t>
  </si>
  <si>
    <t xml:space="preserve">Выплата заработной платы сотрудникам частных  общеобразовательных учреждений произведена за январь-февраль 2022 года в полном объеме, также выплачен аванс за март текущего года. </t>
  </si>
  <si>
    <t>Полный расчет по заработной плате за март будет произведен в апреле 2022 года. Выплаты производятся в соответствии с документами, представленными частными школами.</t>
  </si>
  <si>
    <t xml:space="preserve">Компенсация проезда за январь-февраль текущего года произведена по фактически представленным документам. </t>
  </si>
  <si>
    <t>Оплата произведена по фактической посещаемости за январь-март 2022 года.</t>
  </si>
  <si>
    <t xml:space="preserve">Заключены муниципальные контракты на подготовку проектной документации, выполнение работ по капитальному ремонту в МБОУ  СОШ №7 и МБОУ ШОВЗ. 
</t>
  </si>
  <si>
    <t xml:space="preserve">Оплата производится ежемесячно согласно договору. </t>
  </si>
  <si>
    <t xml:space="preserve">Проведение закупочных процедур на сумму                             12 614,9 т.р. согласно плана-графика 2 квартал т.г. </t>
  </si>
  <si>
    <t xml:space="preserve">Проведение конкурентных процедур согласно плана-графика  2 квартал т.г. </t>
  </si>
  <si>
    <t xml:space="preserve">Заключен муниципальный контракт на сумму 379,2 т.р. по благоустройству искусственно-дорожных неровностей.  </t>
  </si>
  <si>
    <t xml:space="preserve">По итогам голосования "Инициативное бюджетирование" будет сформирован перечень адресов. 
Срок реализации мероприятия 2-3 квартал т.г. </t>
  </si>
  <si>
    <t xml:space="preserve">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
</t>
  </si>
  <si>
    <t xml:space="preserve">Основное мероприятие
02  "Переселение граждан из аварийного жилищного фонда"
</t>
  </si>
  <si>
    <t>Мероприятия, направленные на дополнительную ежемесячную выплату стимулирующего характера 4 диспетчерам и 20 операторам единой дежурно-диспетчерской службы, реализуются в течение года.</t>
  </si>
  <si>
    <t xml:space="preserve">Заключены соглашения и установлены регламенты об информационном взаимодействии с ЕДДС экстренных оперативных служб и организаций (объектов), службами жизнеобеспечения муниципального образования при введении в эксплуатацию сегментов АПК "Безопасный город" (Система-112, КСЭОН). Проведены испытания и приемка системы КСЭОН. Используются существующие сегменты АПК "Безопасный город" в городском округе Мытищи (система – 112, видеонаблюдение "Безопасный регион, Безопасный город, КСЭОН", установленных в ЕДДС МО.
Функционируют следующие системы мониторинга:
- система мониторинга ЖКХ (теплосеть, водоканал, газ, электросеть) - СМС-сообщения в ДДС организации с датчиков мониторинга;
- мониторинг уровня воды на Пироговской плотине №27 ФГУП "Канал им. Москвы";
- система видеонаблюдения "Безопасный регион";
- Региональная (территориальная) автоматизированная система централизованного оповещения РАСЦО (ТАСЦО) – П-160 в МУ "ЕДДС Мытищи" г. Мытищи ул. Щербакова д.10.
       </t>
  </si>
  <si>
    <t>Информационная поддержка оказывается по мере необходимости. Регулярно размещается актуальная информация для социально ориентированных некоммерческих организаций в подразделе "СО НКО" на официальном сайте администрации городского округа Мытищи. Проведены 3 круглых стола по вопросам деятельности СО НКО  в сфере социальной защиты населения и физической культуры и спорта.</t>
  </si>
  <si>
    <t>Обеспечение деятельности муниципального бюджетного учреждения "Молодежный центр "Импульс".</t>
  </si>
  <si>
    <t>Проводятся мероприятия по включению объекта СОШ на 400 мест                                              (мкр. 6-14 г. Мытищи) в государственную программу.</t>
  </si>
  <si>
    <t>Продолжение п. 3</t>
  </si>
  <si>
    <t xml:space="preserve">Мероприятие 01.09. Ежемесячное денежное вознаграждение за классное руководство педагогическим работникам муниципальных общеобразовательных организаций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</si>
  <si>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Продолжение п. 4.2</t>
  </si>
  <si>
    <t>Основное мероприятие 02. "Финансовое обеспечение реализации прав граждан на получение общедоступного и бесплатного дошкольного образования"</t>
  </si>
  <si>
    <t xml:space="preserve">Основное мероприятие 01. "Финансовое обеспечение деятельности образовательных организаций"                                </t>
  </si>
  <si>
    <t xml:space="preserve">Основное мероприятие 02. "Финансовое обеспечение деятельности образовательных организаций для детей-сирот и детей, оставшихся без попечения родителей"   </t>
  </si>
  <si>
    <t xml:space="preserve">Основное мероприятие 03.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</si>
  <si>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 xml:space="preserve">Основное мероприятие 08. Модернизация школьных систем образования в рамках государственной программы Российской Федерации "Развитие образования"  </t>
  </si>
  <si>
    <t xml:space="preserve">Основное мероприятие Е1. Федеральный проект "Современная школа"                                </t>
  </si>
  <si>
    <t xml:space="preserve">Основное мероприятие А1. Федеральный проект "Культурная среда"                                  </t>
  </si>
  <si>
    <t xml:space="preserve">Основное мероприятие 01. "Создание условий для реализации полномочий органов местного самоуправления"                                  </t>
  </si>
  <si>
    <t>Основное мероприятие 01. "Проведение капитального ремонта объектов дошкольного образования, закупка оборудования"</t>
  </si>
  <si>
    <t>Подпрограмма 5. "Обеспечивающая подпрограмма"</t>
  </si>
  <si>
    <t>Мероприятие 07.02. 
Проведение мероприятий, к которым обеспечено праздничное/тематическое оформление территории муниципального образования в соответствии с постановлением Правительства Московской области от 21.05.2014 № 363/16 "Об утверждении Методических рекомендаций по размещению и эксплуатации элементов праздничного, тематического и праздничного светового оформления на территории Московской области"</t>
  </si>
  <si>
    <t>Мероприятие 01.05.01. 
Обеспечение деятельности муниципального бюджетного учреждения "Дворец молодежи"</t>
  </si>
  <si>
    <t>Мероприятие 01.05.02.
Обеспечение деятельности муниципального бюджетного учреждения "Молодежный центр "Маяк"</t>
  </si>
  <si>
    <t>Мероприятие 01.05.03.
Обеспечение деятельности муниципального бюджетного учреждения "Молодежный центр "Звёздный"</t>
  </si>
  <si>
    <t>Мероприятие 01.05. 
Обеспечение организаций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информационно-телекоммуникационную сеть "Интернет" за счет средств местного бюджета</t>
  </si>
  <si>
    <t xml:space="preserve">Основное мероприятие 01 "Благоустройство общественных территорий муниципальных образований
Московской области"
</t>
  </si>
  <si>
    <t>Основное мероприятие F2- "Формирование комфортной городской среды" национального проекта "Жилье и городская среда"</t>
  </si>
  <si>
    <t>Произведены расходы по заработной плате, коммунальным услугам,  техническому обслуживанию имущества, оплате за продукты питания в детских садах и другие расходы.</t>
  </si>
  <si>
    <t>Произведены расходы заработной плате, коммунальным услугам, по техническому обслуживанию имущества и другие расходы.</t>
  </si>
  <si>
    <t>Произведены расходы по заработной плате, коммунальным услугам, техническому обслуживанию имущества в общеобразовательных учреждениях и другие расходы.</t>
  </si>
  <si>
    <t xml:space="preserve">Заключены муниципальные контракты на подготовку проектной документации, выполнение работ по капитальному ремонту в МБОУ  СОШ №7 и МБОУ ШОВЗ. Начало выполнения ремонтных работ после получения положительного заключения госэкспертизы проектной документации
</t>
  </si>
  <si>
    <t>Заключено соглашение между министерством образования Московской области и администрацией городского округа Мытищи о предоставлении субсидии. Проводятся конкурсные процедуры.</t>
  </si>
  <si>
    <t xml:space="preserve">Разница в фактических объемах финансирования и исполнения программного мероприятия обусловлена предоставлением актов о выполненных работах в апреле т.г. </t>
  </si>
  <si>
    <t xml:space="preserve">Выполнены работы по:                          1) содержанию:
- 35 транспортных светофорных объектов; 
- 4 910 дорожных знаков;
- 78 светофорных объектов, 
оснащенных сигнальными датчиками типа Т-7;
2) ремонту:
- (ямочный) 1 615 м2 асфальтового покрытия дорог;
- пешеходного перехода на ул. Железнодорожная (около ж/д станции Тайнинская);
3) замене 50 стекол в автопавильонах. 
4) установке 1 зеркала для обеспечения видимости. 
</t>
  </si>
  <si>
    <t xml:space="preserve">Проведение конкурентных процедур на сумму                                819,0 т.р.  согласно плана-графика 2 квартал т.г. 
</t>
  </si>
  <si>
    <t>Заключен муниципальный контракт на сумму 8 600,00 т.р., в рамках которого ведется  разработка проектно-сметной документации по благоустройству парка "Ветеранов".</t>
  </si>
  <si>
    <t>Заключено 2 муниципальных контракта на общую сумму 
1 036,8 т.р., в рамках которых проводится:
- разработка комплексных мероприятий по благоустройству пляжной зоны в  д. Новосельцево;
-  экспертиза сметной документации по объекту "Обустройство пляжа Новосельцево".</t>
  </si>
  <si>
    <t xml:space="preserve">Заключены муниципальные контракты на общую сумму                 215 383,67 тыс. руб., в рамках которых проводятся работы содержанию территорий общего пользования.
Выполнено содержание:
- 573 288 м2 проезжей части дорог;
- 66 028 м2 тротуаров и пешеходных дорожек;
- 864 м2 пешеходных мостов.   
</t>
  </si>
  <si>
    <t xml:space="preserve">Выполнено содержание: 
- 190 709,88 м2 территорий общего пользования;
- 20 570,5 м2 дорожек с асфальтовым покрытием и тротуарной плитки;
- 1 035м2 межквартальных проездов;
- 3 610 м2 площадок для выгула собак;
- 12 011 м2 детских игровых площадок;
- 32 памятников и 3 обелисков;
- 16 606,42 м2 дорожек и тротуаров.
Проведены мероприятия по: 
- обследованию и выявлению аварийных деревьев;
- вырубки и опиловки сухостоя.  
</t>
  </si>
  <si>
    <t xml:space="preserve">Заключены муниципальные контракты на общую сумму 
33 425,98 т.р.
Выполнено сезонное содержание парков культуры и отдыха, территории Пироговского (Мытищинского), Марфинского ("Парк Героев") и Хлебниковского ("Шереметьевский парк") лесопарков; 34 662,8 м2 дорожек; 566 580 м2 газонов;                           2 995 м2 детских игровых площадок, 388 567,5 м2 придомовой территории,                                7 площадок для выгула собак, 29 тренажерных площадок,                      1 302 скамеек.
Оказаны услуги по круглосуточной охране.
Проведены работы по рыхлению снежных масс в общем объеме 3 600 м/ч.
</t>
  </si>
  <si>
    <t xml:space="preserve">Заключены муниципальные контракты на общую сумму                     78 657,02 тыс. руб., в рамках которых проводятся мероприятия по:
- поставке электроэнергии  для наружного освещения;
- эксплуатации и ремонту наружного освещения;
- технологическому присоединению линий уличного освещения.
Оплачено 1 079 535,00 кВт/Ч.
Выполнена замена:
- 2 опор;
-  216 светильников;
- 802 лампы;
- 612 м. провода СИП;
- 30 м кабеля ВВГ;
- 104 м кабеля; 
Ремонт 3 светильников.
</t>
  </si>
  <si>
    <t>Перевозки осуществлялись в соответствии с муниципальными контрактами, заключенными с
ИП Матвеенко А.П.,
ИП Миксюк Н.С.
Транспорт выделялся на                            23 мероприятия, в рамках которых перевезено 10 004 чел.</t>
  </si>
  <si>
    <t xml:space="preserve">Заключен муниципальный контракт на сумму 15 554,8 т.р., в рамках которого ведется разработка проектно-изыскательских работ по капитальному ремонту подъездных работ к территориям садоводческих и огороднических некоммерческих товариществ. 
</t>
  </si>
  <si>
    <t>Основное мероприятие 02. Информационная безопасность</t>
  </si>
  <si>
    <t>Мероприятие 01.02. Проектирование и строительство дошкольных образовательных организаций в целях синхронизации с жилой застройкой</t>
  </si>
  <si>
    <t xml:space="preserve">Мероприятие 02.02
Строительство (реконструкция) объектов общего образования муниципальной собственности
</t>
  </si>
  <si>
    <t xml:space="preserve">Мероприятие 02.03
Капитальные вложения в объекты общего образования 
</t>
  </si>
  <si>
    <t>Основное мероприятие Е1. Современная школа</t>
  </si>
  <si>
    <t>Мероприятие Е1.01 Реализация мероприятий по содействию созданию    в субъектах Российской Федерации новых мест в общеобразовательных организациях</t>
  </si>
  <si>
    <t xml:space="preserve">Мероприятие Е1.04 Создание в субъектах Российской Федерации дополнительных (новых) мест в общеобразовательных организациях в связи с ростом числа учащихся, вызванным демографическим фактором </t>
  </si>
  <si>
    <t>Здание муниципального бюджетного учреждения культуры «Мытищинский театр драмы и комедии «ФЭСТ» (в том числе проектно-изыскательские работы)</t>
  </si>
  <si>
    <t>Средняя общеобразовательная школа на 1100 мест по адресу: Московская область, г.о. Мытищи, п. Нагорное (ПИР и строительство)</t>
  </si>
  <si>
    <t>Средства Федерального бюджета</t>
  </si>
  <si>
    <t>Средняя общеобразовательная школа на 1100 мест по адресу: Московская область, г.о. Мытищи, д. Сухарево. ул. Школьная, стр. 18 (ПИР и строительство)</t>
  </si>
  <si>
    <t>Основное мероприятие 09. Социальная поддержка отдельных категорий граждан и почетных граждан Московской области</t>
  </si>
  <si>
    <t>Мероприятие 09.01. Оказание мер социальной поддержки отдельным категориям граждан</t>
  </si>
  <si>
    <t>Мероприятие 10.01. Поощрение и поздравление граждан в связи с праздниками, памятными датами</t>
  </si>
  <si>
    <t>Мероприятие 10.02. Организация и проведение мероприятий в социальной сфере, посвященных знаменательным событиям и памятным датам, установленным в Российской Федерации, Московской области, муниципальном образовании</t>
  </si>
  <si>
    <t>Основное мероприятие 15. Предоставление государственных гарантий муниципальным служащим, поощрение за муниципальную службу</t>
  </si>
  <si>
    <t>Основное мероприятие 03. Мероприятия по организации отдыха детей в каникулярное время</t>
  </si>
  <si>
    <t xml:space="preserve">Мероприятие 03.01.01. 
Организация питания детей в оздоровительных лагерях с дневным пребыванием, организованных на базе общеобразовательных организаций в период летних каникул
</t>
  </si>
  <si>
    <t xml:space="preserve">Мероприятие 03.01.02.
Организация отдыха и оздоровления детей и подростков в оздоровительных учреждениях военно-патриотической направленности
</t>
  </si>
  <si>
    <t xml:space="preserve">Мероприятие 03.01.03.
Организация летних туристических экспедиций ДЦ «Турист»
</t>
  </si>
  <si>
    <t xml:space="preserve">Мероприятие 03.01.05. 
Частичная компенсация стоимости путевки для детей, граждан РФ, имеющих постоянное место жительства на территории городского округа Мытищи
</t>
  </si>
  <si>
    <t>Подпрограмма 4 "Содействие занятости населения, развитие трудовых ресурсов и охраны труда"</t>
  </si>
  <si>
    <t>Основное мероприятие 03. Профилактика производственного травматизма</t>
  </si>
  <si>
    <t>В пределах финансовых средств, предусмотренных на основную деятельность</t>
  </si>
  <si>
    <t>Мероприятие 03.02. Координация проведения обучения по охране труда работников, в том числе организация обучения по охране труда руководителей специалистов организаций муниципальной собственности</t>
  </si>
  <si>
    <t>Основное мероприятие 03. Иные мероприятия,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t>
  </si>
  <si>
    <t>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t>
  </si>
  <si>
    <t>Основное мероприятие 01. Развитие негосударственного сектора социального обслуживания</t>
  </si>
  <si>
    <t xml:space="preserve">Мероприятие 01.02.
Предоставление субсидии СО НКО в сфере социальной защиты населения
</t>
  </si>
  <si>
    <t xml:space="preserve">Мероприятие 01.06.
Предоставление субсидии СО НКО, реализующим основные образовательные программы начального общего, основного общего и среднего общего образования в качестве основного вида деятельности
</t>
  </si>
  <si>
    <t>Мероприятие 02.02. Предоставление информационной поддержки, организация и проведение конференций, совещаний, круглых столов, семинаров, тренингов, форумов, образовательных программ и других просветительских мероприятий по вопросам деятельности СО НКО</t>
  </si>
  <si>
    <t>Подпрограмма 6 "Развитие и поддержка социально ориентированных некоммерческих организаций"</t>
  </si>
  <si>
    <t>Основное мероприятие F2. Формирование комфортной городской среды</t>
  </si>
  <si>
    <t xml:space="preserve">Мероприятие F2.01.
Реализация программ формирования современной городской среды в части благоустройства общественных территорий
</t>
  </si>
  <si>
    <t xml:space="preserve">Мероприятие F2.02.
Реализация программ формирования современной городской среды в части достижения основного результата по благоустройству общественных территорий
</t>
  </si>
  <si>
    <t xml:space="preserve">Мероприятие F2.03.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
</t>
  </si>
  <si>
    <t xml:space="preserve">Основное 
мероприятие 01. Благоустройство общественных территорий муниципальных образований Московской области
</t>
  </si>
  <si>
    <t xml:space="preserve">Мероприятие 01.03. Обустройство и установка детских, игровых площадок на территории муниципальных образований 
</t>
  </si>
  <si>
    <t xml:space="preserve">Мероприятие 01.06. Благоустройство пространств для активного отдыха
</t>
  </si>
  <si>
    <t xml:space="preserve">Мероприятие 01.20.
Благоустройство общественных территорий муниципальных образований Московской области (за исключением мероприятий по содержанию территорий)
</t>
  </si>
  <si>
    <t xml:space="preserve">Мероприятие 01.21.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</si>
  <si>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01.01
Расходы на обеспечение деятельности (оказание услуг) муниципальных учреждений – библиотеки
</t>
  </si>
  <si>
    <t>Мероприятие 01.01.01 
Расходы на обеспечение деятельности (оказание услуг) МБУК "МЦБ"</t>
  </si>
  <si>
    <t>Мероприятие 01.03
Государственная поддержка отрасли культуры (модернизация библиотек в части комплектования книжных фондов муниципальных общедоступных библиотек)</t>
  </si>
  <si>
    <t xml:space="preserve">Основное 
мероприятие 01.
Обеспечение комфортной среды проживания на территории муниципального образования Московской области
</t>
  </si>
  <si>
    <t xml:space="preserve">Мероприятие 01.03.
Создание административных комиссий, уполномоченных рассматривать дела об административных правонарушениях в сфере благоустройства
</t>
  </si>
  <si>
    <t xml:space="preserve">Мероприятие 01.17.
Комплексное благоустройство дворовых территорий (установка новых и замена существующих элементов)
</t>
  </si>
  <si>
    <t>2.8</t>
  </si>
  <si>
    <t xml:space="preserve">Мероприятие 01.18.
Содержание парков культуры и отдыха
</t>
  </si>
  <si>
    <t>2.9</t>
  </si>
  <si>
    <t>2.11</t>
  </si>
  <si>
    <t>2.12</t>
  </si>
  <si>
    <t xml:space="preserve">Мероприятие 01.22.
Замена неэнергоэффективных светильников наружного освещения
</t>
  </si>
  <si>
    <t>2.13</t>
  </si>
  <si>
    <t xml:space="preserve">Мероприятие 01.23.
Установка шкафов управления наружным освещением
</t>
  </si>
  <si>
    <t xml:space="preserve">Мероприятие 01.24.
Ликвидация несанкционированных навалов мусора
</t>
  </si>
  <si>
    <t xml:space="preserve">Мероприятие 01.25.
Организация общественных работ, субботников
</t>
  </si>
  <si>
    <t xml:space="preserve">Основное 
мероприятие 02. Создание благоприятных условий для проживания граждан в многоквартирных домах, расположенных на территории Московской области 
</t>
  </si>
  <si>
    <t xml:space="preserve">Мероприятие 02.01.
Проведение капительного ремонта многоквартирных домов на территории Московской области 
</t>
  </si>
  <si>
    <t xml:space="preserve">Основное 
мероприятие 03. 
Приведение в надлежащее состояние подъездов в многоквартирных домах  
</t>
  </si>
  <si>
    <t>Подпрограмма III  "Обеспечивающая подпрограмма"</t>
  </si>
  <si>
    <t xml:space="preserve">Мероприятие 01.01.
Обеспечение деятельности муниципальных органов - учреждения в сфере жилищно-коммунального хозяйства и благоустройства
</t>
  </si>
  <si>
    <t>Внебюджетные источники</t>
  </si>
  <si>
    <t>ё</t>
  </si>
  <si>
    <t>Подпрограмма 1 "Общее образование"</t>
  </si>
  <si>
    <t xml:space="preserve">Основное мероприятие 01. 
Финансовое обеспечение деятельности образовательных организаций
</t>
  </si>
  <si>
    <t xml:space="preserve">Мероприятие 01.01.
Проведение капитального ремонта, технического переоснащения и благоустройства территорий учреждений образования
</t>
  </si>
  <si>
    <t xml:space="preserve">Мероприятие 01.02.
Обеспечение подвоза обучающихся к месту обучения в муниципальных общеобразовательных организациях в Московской области, расположенных в сельских населенных пунктах за счет средств местного бюджета
</t>
  </si>
  <si>
    <t xml:space="preserve">Мероприятие 01.07.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</si>
  <si>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Мероприятие 01.10 
Финансовое обеспечение выплаты компенсации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t>
  </si>
  <si>
    <t xml:space="preserve">Мероприятие 01.12. 
Укрепление материально-технической базы и проведение текущего ремонта общеобразовательных организаций
</t>
  </si>
  <si>
    <t xml:space="preserve">Мероприятие 01.13.
Профессиональная физическая охрана муниципальных учреждений в сфере общеобразовательных организаций
</t>
  </si>
  <si>
    <t>1.10.</t>
  </si>
  <si>
    <t xml:space="preserve">Мероприятие 01.18. 
Укрепление материально-технической базы и проведение текущего ремонта учреждений дошкольного образования
</t>
  </si>
  <si>
    <t>1.11.</t>
  </si>
  <si>
    <t xml:space="preserve">Мероприятие 01.19. 
Профессиональная физическая охрана муниципальных учреждений дошкольного образования
</t>
  </si>
  <si>
    <t xml:space="preserve">Мероприятие 02.01.
Компенсация проезда к месту учебы и обратно отдельным категориям обучающихся по очной форме обучения муниципальных общеобразовательных организаций
</t>
  </si>
  <si>
    <t xml:space="preserve">Мероприятие 02.08.
Организация бесплатного горячего питания обучающихся, получающих начальное общее образование в муниципальных образовательных организациях
</t>
  </si>
  <si>
    <t xml:space="preserve">Мероприятие 02.10.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t>
  </si>
  <si>
    <t xml:space="preserve">Мероприятие 02.13. 
Создание и содержание дополнительных мест для детей в возрасте от 1,5 до 7 лет в организациях, осуществляющих присмотр и уход за детьми
</t>
  </si>
  <si>
    <t>Мероприятие  02.14. Освобождение семей отдельных категорий граждан от платы, взимаемой за присмотр и уход за ребенком в муниципальных образовательных организациях, реализующих программы дошкольного образования</t>
  </si>
  <si>
    <t xml:space="preserve">Основное мероприятие 08. 
Модернизация школьных систем образования в рамках государственной программы Российской Федерации «Развитие образования»
                         </t>
  </si>
  <si>
    <t xml:space="preserve">Мероприятие 08.08. 
Устройство спортивных и детских площадок на территории муниципальных общеобразовательных организаций
</t>
  </si>
  <si>
    <t>8.1.</t>
  </si>
  <si>
    <t xml:space="preserve">Мероприятие Р2.01. 
Государственная поддержка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</si>
  <si>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 xml:space="preserve">Подпрограмма 2 "Дополнительное образование, воспитание и психолого-социальное сопровождение детей" </t>
  </si>
  <si>
    <t xml:space="preserve">Основное мероприятие 02.
Финансовое обеспечение деятельности организаций дополнительного образования
</t>
  </si>
  <si>
    <t>Мероприятие 02.03. Профессиональная физическая охрана муниципальных учреждений дополнительного образования</t>
  </si>
  <si>
    <t xml:space="preserve">Основное мероприятие 04.
Обеспечение функционирования модели персонифицированного финансирования дополнительного образования детей
</t>
  </si>
  <si>
    <t xml:space="preserve">Мероприятие ЕВ.01. 
Оснащение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t>
  </si>
  <si>
    <t xml:space="preserve">Основное мероприятие 01. 
«Повышение степени антитеррористической защищенности социально значимых объектов, находящихся в собственности городского округа и мест с массовым пребыванием людей»
</t>
  </si>
  <si>
    <t>Мероприятие 01.02.  Приобретение оборудования (материалов), наглядных пособий и оснащения для использования при проведении тренировок на объектах с массовым пребыванием людей</t>
  </si>
  <si>
    <t>Мероприятие 01.03 Оборудование и (или) модернизация социально значимых объектов инженерно-техническими средствами, обеспечивающими контроль доступа или блокирование несанкционированного доступа, контроль и оповещение о возникновении угроз, а также усиление инженерно-технической укрепленности (закупка товаров, работ, услуг)</t>
  </si>
  <si>
    <t xml:space="preserve">Мероприятие 02.01
Проведение мероприятий по привлечению граждан, принимающих участие в деятельности народных дружин
</t>
  </si>
  <si>
    <t xml:space="preserve">Мероприятие 02.02 
Материальное стимулирование народных дружинников
</t>
  </si>
  <si>
    <t xml:space="preserve">Мероприятие 02.04 
Проведение мероприятий по обеспечению правопорядка и безопасности граждан
</t>
  </si>
  <si>
    <t xml:space="preserve">Мероприятие 02.05
Осуществление мероприятий по обучению народных дружинников
</t>
  </si>
  <si>
    <t xml:space="preserve">Мероприятие 02.03 
Материально-техническое обеспечение деятельности народных дружин
</t>
  </si>
  <si>
    <t xml:space="preserve">Основное мероприятие 03
Реализация мероприятий по обеспечению общественного порядка и общественной безопасности, профилактике проявлений экстремизма 
</t>
  </si>
  <si>
    <t xml:space="preserve">Мероприятие 03.01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t>
  </si>
  <si>
    <t xml:space="preserve">Мероприятие 03.02.
Проведение мероприятий по профилактике экстремизма
</t>
  </si>
  <si>
    <t xml:space="preserve">Мероприятие 03.03
Организация и проведение «круглых столов» с лидерами местных национально-культурных объединений и религиозных организаций по вопросам социальной и культурной адаптации мигрантов, предупреждения конфликтных ситуаций среди молодежи, воспитания  межнациональной и межконфессиональной толерантности
</t>
  </si>
  <si>
    <t xml:space="preserve">Мероприятие 03.04
Организация и проведение информационно-пропагандистских мероприятий по разъяснению сущности терроризма и его общественной опасности, а также формирование у граждан неприятия идеологии терроризма
</t>
  </si>
  <si>
    <t xml:space="preserve">Основное мероприятие 04.  
Развертывание элементов системы технологического обеспечения региональной общественной безопасности и оперативного управления «Безопасный регион» 
</t>
  </si>
  <si>
    <t xml:space="preserve">Мероприятие 04.01
Оказание услуг по предоставлению видеоизображения для системы «Безопасный регион» с видеокамер, установленных в местах массового скопления людей, на детских игровых, спортивных площадках и социальных объектах
</t>
  </si>
  <si>
    <t xml:space="preserve">Мероприятие 04.02
Проведение работ по установке видеокамер на подъездах многоквартирных домов и подключению их к системе «Безопасный регион» (в т.ч. в рамках муниципальных контрактов на оказание услуг по предоставлению видеоизображений для системы "Безопасный регион")
</t>
  </si>
  <si>
    <t xml:space="preserve">Мероприятие 04.03
Техническое обслуживание и модернизация оборудования системы «Безопасный регион»
</t>
  </si>
  <si>
    <t xml:space="preserve">Мероприятие 04.04
Обеспечение интеграции в систему «Безопасный регион» видеокамер внешних систем видеонаблюдения (неденежное)
</t>
  </si>
  <si>
    <t xml:space="preserve">Основное мероприятие 05.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
</t>
  </si>
  <si>
    <t xml:space="preserve">Мероприятие 05.01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t>
  </si>
  <si>
    <t xml:space="preserve">Мероприятие 05.02
Проведение антинаркотических мероприятий с использованием профилактических программ, одобренных Министерством образования Московской области
</t>
  </si>
  <si>
    <t xml:space="preserve">Мероприятие 05.03
Обучение педагогов и волонтеров методикам проведения профилактических занятий с использованием программ, одобренных Министерством образования Московской области
</t>
  </si>
  <si>
    <t>5.4.</t>
  </si>
  <si>
    <t xml:space="preserve">Мероприятие 05.05
Организация и проведение на территории городского округа антинаркотических месячников, приуроченных к Международному дню борьбы с наркоманией и наркобизнесом и к проведению в образовательных организациях социально-психологического и медицинского тестирования
</t>
  </si>
  <si>
    <t>5.5.</t>
  </si>
  <si>
    <t xml:space="preserve">Мероприятие 07.01 
Обустройство и восстановление воинских захоронений, расположенных на территории Московской области.
</t>
  </si>
  <si>
    <t xml:space="preserve">Мероприятие 07.03.
Возмещение специализированной службе по вопросам похоронного дела стоимости услуг по погребению умерших, в части, превышающей размер возмещения, установленный законодательством РФ и МО
</t>
  </si>
  <si>
    <t xml:space="preserve">Мероприятие 07.04.
Расходы на обеспечение деятельности (оказание услуг) в сфере похоронного дела
</t>
  </si>
  <si>
    <t xml:space="preserve">Мероприятие 07.05
Оформление земельных участков под кладбищами в муниципальную собственность, включая создание новых кладбищ
</t>
  </si>
  <si>
    <t xml:space="preserve">Мероприятие 07.06
Зимние и летние работы по содержанию мест захоронений, текущий и капитальный ремонт основных фондов
</t>
  </si>
  <si>
    <t xml:space="preserve">Мероприятие 07.07 
Содержание и благоустройство воинских, почетных, одиночных захоронений в случаях, если погребение осуществлялось за счет средств федерального бюджета, бюджета субъекта Российской Федерации или бюджетов муниципальных образований, а также иных захоронений и памятников, находящихся под охраной государства
</t>
  </si>
  <si>
    <t xml:space="preserve">Мероприятие 07.08
Содержание и благоустройство могил и надгробий Героев Советского Союза, Героев Российской Федерации или полных кавалеров ордена Славы при отсутствии близких родственников, если таковые могилы и надгробия имеются на территории кладбищ
</t>
  </si>
  <si>
    <t xml:space="preserve">Мероприятие 07.09 
Проведение инвентаризации мест захоронений
</t>
  </si>
  <si>
    <t>7.9.</t>
  </si>
  <si>
    <t>4.7.</t>
  </si>
  <si>
    <t xml:space="preserve">Мероприятие 04.07
Заключение муниципальных контрактов на оказание услуг по предоставлению видеоизображения для системы "Безопасный регион" с видеокамер исполнителя установленных на входных группах в подъезды многоквартирных домов
(Люберцы, Котельники, Химки, Балашиха, Мытищи, Одинцово, Подольск, Красногорск)
</t>
  </si>
  <si>
    <t>Подпрограмма 2. "Обеспечение мероприятий по защите населения и территорий от чрезвычайных ситуаций"</t>
  </si>
  <si>
    <t xml:space="preserve">Основное мероприятие 01. 
Эксплуатация Системы-112 на территории муниципального образования
</t>
  </si>
  <si>
    <t xml:space="preserve">Мероприятие 01.01. 
Содержание и эксплуатация Системы-112 
</t>
  </si>
  <si>
    <t>1.2..</t>
  </si>
  <si>
    <t xml:space="preserve">Мероприятие 01.03. 
Организация деятельности единых дежурно- диспетчерских служб
</t>
  </si>
  <si>
    <t xml:space="preserve">Основное мероприятие 02. 
Создание резервов материальных ресурсов для ликвидации чрезвычайных ситуаций муниципального характера на территории Московской области
</t>
  </si>
  <si>
    <t xml:space="preserve">Мероприятие 02.01. 
Формирование, хранение, использование и восполнение резервного фонда для ликвидации чрезвычайных ситуаций муниципального характера 
</t>
  </si>
  <si>
    <t xml:space="preserve">Основное мероприятие 03.               Реализация мероприятий по подготовке населения и специалистов и должностных лиц в области гражданской обороны защиты населения и территорий от чрезвычайных ситуаций природного и техногенного характера
</t>
  </si>
  <si>
    <t xml:space="preserve">Мероприятие 03.01. Подготовка должностных лиц по вопросам гражданской обороны и предупреждения и ликвидации чрезвычайных ситуаций 
</t>
  </si>
  <si>
    <t xml:space="preserve">Мероприятие 03.02. Создание и обеспечение функционирования учебно-консультационных пунктов на территории муниципального образования Московской области
</t>
  </si>
  <si>
    <t xml:space="preserve">Мероприятие 03.03. Пропаганда знаний в области гражданской обороны и защиты населения и территории от чрезвычайных ситуаций 
</t>
  </si>
  <si>
    <t xml:space="preserve">Мероприятие 03.04. Проведение и участие в учениях, соревнованиях, тренировках, смотрах-конкурсах, семинарах (в том числе учащихся общеобразовательных учреждений) 
</t>
  </si>
  <si>
    <t xml:space="preserve">Основное мероприятие 04. Организация деятельности аварийно-спасательных формирований на территории муниципального образования Московской области
</t>
  </si>
  <si>
    <t xml:space="preserve">Мероприятие 04.01. Создание, содержание аварийно-спасательных формирований на территории муниципального образования
</t>
  </si>
  <si>
    <t xml:space="preserve">Основное мероприятие 05. Создание, содержание системно-аппаратного комплекса "Безопасный город" на территории муниципального образования Московской области
</t>
  </si>
  <si>
    <t xml:space="preserve">Мероприятие 05.01. Создание, содержание системно-аппаратного комплекса "Безопасный город"
</t>
  </si>
  <si>
    <t>Мероприятие 05.01.01 Организация межведомственного взаимодействия сил и служб, обеспечивающих общественную безопасность, правопорядок и безопасность среды обитания населения, осуществляемая г.о. Мытищи, в том числе с использованием современных ИКТ, обеспечивающая прогнозирование, мониторинг, предупреждение и ликвидацию возможных угроз (не денежное)</t>
  </si>
  <si>
    <t xml:space="preserve">Основное мероприятие 01.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(происшествий) на территории муниципального образования  Московской области
</t>
  </si>
  <si>
    <t xml:space="preserve">Мероприятие 01.01. 
Поддержание в постоянной готовности муниципальной автоматизированной системы централизованного  оповещения (далее - МАСЦО)
</t>
  </si>
  <si>
    <t xml:space="preserve">Мероприятие 01.02. 
Развитие и модернизация МАСЦО
</t>
  </si>
  <si>
    <t xml:space="preserve">Основное мероприятие 02. Накопление, хранение и использование в целях гражданской обороны запасов материально-технических, продовольственных, медицинских и иных средств
</t>
  </si>
  <si>
    <t xml:space="preserve">Мероприятие 02.01. 
Формирование, хранение, использование и восполнение запасов материально-технических, продовольственных и иных средств в целях гражданской обороны
</t>
  </si>
  <si>
    <t xml:space="preserve">Основное мероприятие 03.
Развитие и совершенствование материально-технической базы учреждений в сфере гражданской обороны и защиты населения и территорий от чрезвычайных ситуаций
</t>
  </si>
  <si>
    <t xml:space="preserve">Мероприятие 03.01. 
Обеспечение готовности объектов гражданской обороны
</t>
  </si>
  <si>
    <t xml:space="preserve">Мероприятие 03.02.
Проведение учений и тренировок по гражданской обороне
</t>
  </si>
  <si>
    <t xml:space="preserve">Мероприятие 03.03. 
Создание и содержание курсов гражданской обороны муниципального образования
</t>
  </si>
  <si>
    <t xml:space="preserve">Мероприятие 03.04. Пропаганда знаний в области гражданской обороны 
</t>
  </si>
  <si>
    <t xml:space="preserve">Мероприятие 03.05. Подготовка безопасных районов для размещения населения, материальных и культурных ценностей, подлежащих эвакуации
</t>
  </si>
  <si>
    <t xml:space="preserve">Основное мероприятие 01. 
Повышение степени пожарной безопасности на территории муниципального образования Московской области
</t>
  </si>
  <si>
    <t xml:space="preserve">Мероприятие 01.01. 
Первичные меры пожарной безопасности на территории муниципального образования
</t>
  </si>
  <si>
    <t xml:space="preserve">Мероприятие 01.02. 
Содержание пожарных гидрантов, обеспечение их исправного состояния 
и готовности к забору воды в любое время года
</t>
  </si>
  <si>
    <t>Мероприятие 01.03. Создание, содержание пожарных водоемов и создание условий для забора воды из них в любое время года (обустройство подъездов с площадками с твердым покрытием для установки пожарных автомобилей)</t>
  </si>
  <si>
    <t>Мероприятие 01.04. Оснащение и содержание пожарных извещателей в жилых помещениях, занимаемых малообеспеченными гражданами, малообеспеченными или многодетными семьями Московской области</t>
  </si>
  <si>
    <t>Мероприятие 01.05. Содержание в исправном состоянии средств обеспечения пожарной безопасности жилых и общественных зданий, находящихся в муниципальной собственности</t>
  </si>
  <si>
    <t xml:space="preserve">Мероприятие 01.06. Организация обучения населения мерам пожарной безопасности </t>
  </si>
  <si>
    <t>Мероприятие 01.07. Пропаганда в области пожарной безопасности, содействие распространению пожарно-технических знаний</t>
  </si>
  <si>
    <t>Мероприятие 01.08. Дополнительные мероприятия в условиях особого противопожарного режима</t>
  </si>
  <si>
    <t xml:space="preserve">Мероприятие 01.10. Поддержание общественных объединений добровольной пожарной охраны </t>
  </si>
  <si>
    <t>Мероприятие 01.11. Опашка территорий по границам населенных пунктов муниципальных образований Московской области</t>
  </si>
  <si>
    <t>1.12.</t>
  </si>
  <si>
    <t xml:space="preserve">Мероприятие 01.12. 
Финансовое обеспечение мероприятий по созданию и эксплуатации объектов противопожарной службы
</t>
  </si>
  <si>
    <t xml:space="preserve">Мероприятие 01.13. 
Проведение работ по возведению пожарного депо из быстровозводимой модульной конструкции полной заводской готовности, по подведению внешних инженерных сетей и по благоустройству, прилегающей к пожарному депо территории 
</t>
  </si>
  <si>
    <t xml:space="preserve">Мероприятие 01.01. 
Обеспечение деятельности  муниципального учреждения «Единая дежурная диспетчерская служба муниципального образования Московской области»
</t>
  </si>
  <si>
    <t xml:space="preserve">Мероприятие 01.02. 
Обеспечение деятельности муниципального учреждения в сфере спасения населения и экстренного реагирования на чрезвычайные ситуации (аварийно-спасательные формирования органов местного самоуправления муниципального образования Московской области)
</t>
  </si>
  <si>
    <t xml:space="preserve">Основное мероприятие 01. 
Выполнение мероприятий по безопасности населения на водных объектах, расположенных на территории Московской области
</t>
  </si>
  <si>
    <t xml:space="preserve">Мероприятие 01.01. 
Осуществление мероприятий по обеспечению безопасности людей на водных объектах, охране их жизни и здоровья (оплата работы спасательного поста, в том числе в межкупальный период)
</t>
  </si>
  <si>
    <t xml:space="preserve">Мероприятие 01.02. 
Создание безопасных мест отдыха для населения на водных объектах
</t>
  </si>
  <si>
    <t xml:space="preserve">Мероприятие 01.03. Обучение населения, прежде всего детей, плаванию и приемам спасания на воде
</t>
  </si>
  <si>
    <t>Основное мероприятие 06. Создание условий для развития сельскохозяйственного производства, расширения рынка сельскохозяйственной продукции, сырья и продовольствия</t>
  </si>
  <si>
    <t>Мероприятие 06.01. Развитие приоритетных отраслей АПК</t>
  </si>
  <si>
    <t>Мероприятие 06.02.
Организация и проведение конкурсов, выставок</t>
  </si>
  <si>
    <t>Основное мероприятие 01. Реализация мероприятий в области мелиорации земель сельскохозяйственного назначения</t>
  </si>
  <si>
    <t>Мероприятие 02.01. Расходы, связанные с владением, пользованием и распоряжением имуществом, находящимся в муниципальной собственности городского округа</t>
  </si>
  <si>
    <t>Мероприятие 03.01.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t>
  </si>
  <si>
    <t>Подпрограмма 3. "Управление муниципальным долгом"</t>
  </si>
  <si>
    <t>Основное мероприятие 01. Реализация мероприятий в рамках управления муниципальным долгом</t>
  </si>
  <si>
    <t>Мероприятие 01.01. Обслуживание муниципального долга по бюджетным кредитам</t>
  </si>
  <si>
    <t>Погашение процентов по коммерческим кредитам производится ежемесячно за фактический объем привлеченных кредитных средств.</t>
  </si>
  <si>
    <t>Управление капитального строительства</t>
  </si>
  <si>
    <t>Управление образования</t>
  </si>
  <si>
    <t>Управление культуры и туризма</t>
  </si>
  <si>
    <t>Управление инвестиционного строительства</t>
  </si>
  <si>
    <t>Управление потребительского рынка и услуг</t>
  </si>
  <si>
    <t>Управление земельно-имущественных отношений</t>
  </si>
  <si>
    <t>1.3.5</t>
  </si>
  <si>
    <t>1.3.6</t>
  </si>
  <si>
    <t xml:space="preserve">Мероприятие 1.3. Комитеты и отраслевые управления при Администрации </t>
  </si>
  <si>
    <t>Мероприятие 1.2. Расходы на обеспечение деятельности Администрации</t>
  </si>
  <si>
    <t xml:space="preserve">Мероприятие 01.16   Обеспечение деятельности муниципальных центров управления регионом                                         </t>
  </si>
  <si>
    <t xml:space="preserve">Мероприятие 01.17   Обеспечение деятельности муниципальных казенных учреждений в сфере закупок товаров, работ, услуг                    </t>
  </si>
  <si>
    <t>Основное мероприятие 03  Мероприятия, реализуемые в целях создания условий для реализации полномочий органов местного самоуправления</t>
  </si>
  <si>
    <t>Мероприятие 03.01 Организация и проведение мероприятий по обучению, переобучению, повышению квалификации и обмену опытом специалистов</t>
  </si>
  <si>
    <t xml:space="preserve">Мероприятие 02.01. Создание и развитие индустриальных (промышленных) парков, промышленных площадок на территориях муниципальных образований Московской области
</t>
  </si>
  <si>
    <t>Финансирование осуществляется в пределах средств, предусмотренных на основную деятельность</t>
  </si>
  <si>
    <t>Основное мероприятие 05. 
Организация работ по поддержке и развитию промышленного потенциала на территории городских округов Московской области</t>
  </si>
  <si>
    <t>Мероприятие 05.01.
Создание новых рабочих мест за счет проводимых мероприятий направленных на расширение имеющихся производств.</t>
  </si>
  <si>
    <t>Основное мероприятие 08.
Стимулирование инвестиционной деятельности</t>
  </si>
  <si>
    <t>Мероприятие 08.01. Поддержка и стимулирование инвестиционной деятельности на территории городских округов Московской области</t>
  </si>
  <si>
    <t>Основное мероприятие 50
Оценка уровня эффективности, результативности, обеспечение гласности и прозрачности контрактной системы в сфере закупок</t>
  </si>
  <si>
    <t>Мероприятие 50.01.
Проведение оценки общего уровня организации закупок</t>
  </si>
  <si>
    <t>Мероприятие 50.02.
Проведение оценки качества закупочной деятельности</t>
  </si>
  <si>
    <t>Мероприятие 50.03.
Проведение оценки доступности конкурентных процедур</t>
  </si>
  <si>
    <t>Мероприятие 50.04.
Проведение оценки экономической эффективности закупок по результатам их осуществления</t>
  </si>
  <si>
    <t>Мероприятие 50.05.
Проведение оценки объема закупок у единственного поставщика (подрядчика, исполнителя)</t>
  </si>
  <si>
    <t>Мероприятие 50.06.
Проведение оценки уровня поддержки субъектов малого предпринимательства, социально ориентированных некоммерческих организаций при осуществлении закупок</t>
  </si>
  <si>
    <t>В пределах средств на обеспечение деятельности городского округа Мытищи</t>
  </si>
  <si>
    <t>Основное мероприятие 02 Реализация механизмов муниципальной поддержки субъектов малого и среднего предпринимательства</t>
  </si>
  <si>
    <t>Мероприятие 02.01
Частичная компенсация субъектам малого и среднего предпринимательства затрат, связанных с приобретением оборудования</t>
  </si>
  <si>
    <t xml:space="preserve">Мероприятие 02.03
Частичная компенсация затрат субъектам малого и среднего предпринимательства, осуществляющим деятельность в сфере социального предпринимательства </t>
  </si>
  <si>
    <t>Основное мероприятие 01.
Развитие потребительского рынка на территории муниципального образования Московской области</t>
  </si>
  <si>
    <t xml:space="preserve">Мероприятие 01.01
Содействие вводу (строительству) новых современных объектов потребительского рынка в рамках реализации мероприятий, содействующих развитию торговой деятельности </t>
  </si>
  <si>
    <t>Мероприятие 01.06
Создание условий для обеспечения жителей городского округа услугами связи, общественного питания, торговли и бытового обслуживания</t>
  </si>
  <si>
    <t>Основное мероприятие 03. Реализация мер, направленных на повышение эффективности воспитательной деятельности в системе образования, физической культуры и спорта, культуры и уровня психолого-педагогической поддержки социализации детей</t>
  </si>
  <si>
    <t>Подпрограмма 2 "Дополнительное образование, воспитание и психолого-социальное сопровождение детей"</t>
  </si>
  <si>
    <t>Проводилась разъяснительная работа среди потенциальных участников закупок, имеющих положительный опыт работы на территории  муниципального образования, Московской области, для их привлечения к участию в закупках в целях расширения конкурентной среды и недопущения несостоявшихся закупок.</t>
  </si>
  <si>
    <t xml:space="preserve">Осуществлялась подготовка документов по закупкам (проектов контрактов, технических заданий и пр.) в соответствии с требованиями, установленными Федеральным законом от 05.04.2013г. №44-ФЗ «О контрактной системе в сфере закупок товаров, работ, услуг для обеспечения государственных и муниципальных нужд» (далее – Закон № 44-ФЗ), подзаконными и нормативно-правовыми актами Московской области. </t>
  </si>
  <si>
    <t>Информирование общественности о предполагаемых потребностях в товарах (работах, услугах) в рамках размещения информации об осуществлении закупок и проведении иных конкурентных процедур.</t>
  </si>
  <si>
    <t>Проводилась разъяснительная работа среди потенциальных участников закупок, имеющих положительный опыт работы на территории муниципального образования, Московской области, для их привлечения к участию в закупках в целях расширения конкурентной среды, увеличения количества участников на торгах и, как следствие, увеличения экономии на торгах.</t>
  </si>
  <si>
    <t>Проводилась разъяснительная работа среди потенциальных участников закупок, субъектов малого предпринимательства, социально ориентированных некоммерческих организаций, для их привлечения к участию в закупках в целях расширения конкурентной среды.</t>
  </si>
  <si>
    <t>Основное мероприятие 03. Обеспечение разработки и внесение изменений в нормативы градостроительного проектирования городского округа</t>
  </si>
  <si>
    <t xml:space="preserve">Основное мероприятие 04. Финансовое обеспечение выполнения отдельных государственных полномочий в сфере архитектуры и градостроительства, переданных органами местного самоуправления муниципальных образований </t>
  </si>
  <si>
    <t xml:space="preserve"> Мероприятие 01.01 Обеспечение деятельности органов местного самоуправления муниципального образования Московской области</t>
  </si>
  <si>
    <t xml:space="preserve">Мероприятие 01.02.
Расходы на обеспечение деятельности (оказание услуг) муниципальных учреждений в сфере дорожного хозяйства
</t>
  </si>
  <si>
    <t>Основное мероприятие 01 «Создание условий для реализации полномочий органов местного самоуправления»</t>
  </si>
  <si>
    <t xml:space="preserve">Мероприятие 04.09.
Мероприятия по обеспечению безопасности дорожного движения
</t>
  </si>
  <si>
    <t xml:space="preserve">Мероприятие 04.08.
Дорожная деятельность в отношении автомобильных дорог местного значения в границах городского округа
</t>
  </si>
  <si>
    <t>3.5</t>
  </si>
  <si>
    <t xml:space="preserve">Основное мероприятие 04.
Ремонт, капитальный ремонт сети автомобильных дорог, мостов и путепроводов местного значения
</t>
  </si>
  <si>
    <t>Мероприятие 02.02 Финансирование работ по строительству (реконструкции) объектов дорожного хозяйства местного значения за счет средств местного бюджета</t>
  </si>
  <si>
    <t>Основное мероприятие 02. Строительство и реконструкция автомобильных дорог местного значения</t>
  </si>
  <si>
    <t xml:space="preserve">Мероприятие 02.01.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
</t>
  </si>
  <si>
    <t xml:space="preserve">Мероприятие 04.02. Капитальный ремонт и ремонт автомобильных дорог, примыкающих к территориям садоводческих и огороднических некоммерческих товариществ </t>
  </si>
  <si>
    <t>Подпрограмма 2 "Вовлечение в оборот земель сельскохозяйственного назначения и развитие мелиорации"</t>
  </si>
  <si>
    <t>Подпрограмма 4 "Обеспечение эпизоотического и ветеринарно-санитарного благополучия и развитие государственной ветеринарной службы"</t>
  </si>
  <si>
    <t xml:space="preserve">Основное мероприятие 01. Сохранение ветеринарно-санитарного благополучия
</t>
  </si>
  <si>
    <t xml:space="preserve">Мероприятие 01.01.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t>
  </si>
  <si>
    <t xml:space="preserve">Основное мероприятие 02.
Развитие первичной медико-санитарной помощи, а также системы раннего выявления заболеваний, патологических состояний и факторов риска их развития, включая проведение медицинских осмотров и диспансеризации населения.
</t>
  </si>
  <si>
    <t xml:space="preserve">Мероприятие 02.01.
Проведение профилактических медицинских осмотров и диспансеризации населения.
</t>
  </si>
  <si>
    <t xml:space="preserve">Основное мероприятие 02.
Развитие мер социальной поддержки медицинских работников
</t>
  </si>
  <si>
    <t>Финансирование в 2023 году не предусмотрено.</t>
  </si>
  <si>
    <t>Проведены медицинские осмотры школьников и студентов с целью раннего выявления незаконного потребления наркотиков.
В общеобразовательных учреждениях произведена раздача карманных календарей, направленных на пропаганду ценностей здорового образа жизни.</t>
  </si>
  <si>
    <t xml:space="preserve">Мероприятие 07.02 
Реализация мероприятий по транспортировке 
умерших в морг, включая погрузо-разгрузочные работы, с мест обнаружения или происшествия для проведения судебно-медицинской экспертизы
</t>
  </si>
  <si>
    <t xml:space="preserve">Заключены соглашения и установлены регламенты об информационном взаимодействии с ЕДДС экстренных оперативных служб и организаций (объектов), службами жизнеобеспечения муниципального образования при введении в эксплуатацию сегментов АПК "Безопасный город" (Система-112, КСЭОН). Проведены испытания и приемка системы КСЭОН. Используются существующие сегменты АПК "Безопасный город" в городском округе Мытищи (система – 112, видеонаблюдение «Безопасный регион, Безопасный город, КСЭОН», установленных в ЕДДС МО. Функционируют следующие системы мониторинга:
Система мониторинга ЖКХ (теплосеть) - СМС-сообщения в ДДС организации с датчиков мониторинга;
Система мониторинга ЖКХ (водоканал) - СМС-сообщения в ДДС организации с датчиков мониторинга; 
Система мониторинга ЖКХ (газ) - СМС-сообщения в ДДС организации с датчиков мониторинга.
Система мониторинга ЖКХ (электросети - СМС сообщения в ДДС организации с датчиков мониторинга).
На Пироговской плотине №27 ФГУП «Канал им. Москвы» установлен мониторинг уровня воды.
В МУ «ЕДДС Мытищи» г. Мытищи ул. Щербакова д.10 установлена и используется Региональная (территориальная) автоматизированная система централизованного оповещения РАСЦО (ТАСЦО) – П-160. Функционирует система видеонаблюдения "Безопасный регион".    </t>
  </si>
  <si>
    <t>Заключены контракты с ПАО "Ростелеком" на: 
- эксплуатационно-техническое обслуживание и текущий ремонт аппаратуры муниципальной системы оповещения населения городского округа Мытищи; - предоставление физических цепей для обеспечения работы оконечных устройств (сирен) муниципальной системы оповещения.</t>
  </si>
  <si>
    <t xml:space="preserve">Основное мероприятие F5 - Федеральный проект «Чистая вода» </t>
  </si>
  <si>
    <t>Подпрограмма 3 "Объекты теплоснабжения, инженерные коммуникации"</t>
  </si>
  <si>
    <t>Основное мероприятие 02 – Строительство, реконструкция, капитальный ремонт сетей водоснабжения, водоотведения, теплоснабжения муниципальной собственности</t>
  </si>
  <si>
    <t>Мероприятие 02.01 – 
Строительство и реконструкция сетей водоснабжения, водоотведения, теплоснабжения муниципальной собственности</t>
  </si>
  <si>
    <t xml:space="preserve">Мероприятие 05.02. 
Утверждение схем водоснабжения и водоотведения городских округов (актуализированных схем водоснабжения и водоотведения городских округов)             </t>
  </si>
  <si>
    <t>Подпрограмма 5 "Энергосбережение и повышение энергетической эффективности"</t>
  </si>
  <si>
    <t>Мероприятие 01.10.
Установка, замена, поверка приборов учета энергетических ресурсов на объектах бюджетной сферы</t>
  </si>
  <si>
    <t>Подпрограмма 7 "Обеспечивающая подпрограмма"</t>
  </si>
  <si>
    <t>Мероприятие 01.03 -
Организация в границах городского округа электро-, тепло-, газо- и водоснабжения населения, водоотведения, снабжения населения топливом</t>
  </si>
  <si>
    <t>Подпрограмма 8 "Реализация полномочий в сфере жилищно-коммунального хозяйства"</t>
  </si>
  <si>
    <t>Основное мероприятие 01 - Создание экономических условий для повышения эффективности работы организаций жилищно-коммунального хозяйства Московской области</t>
  </si>
  <si>
    <t>Мероприятие 01.02. 
Реализация отдельных мероприятий муниципальных программ</t>
  </si>
  <si>
    <t>Погашение просроченной задолженности управляющих организаций, поставщиков ресурсов (ресурсоснабжающих, теплоснабжающих организаций, гарантирующих организаций) (далее – поставщики ресурсов) перед поставщиками энергоресурсов (газа, электроэнергии, тепловой энергии) путем возмещения части недополученных доходов управляющих организаций, поставщиков ресурсов, образовавшихся в связи с задолженностью населения по оплате за жилое помещение и коммунальные услуги и (или) ликвидированных в установленном законодательством порядке юридических лиц, оказывавших услуги в сфере жилищно-коммунального хозяйства за потребленные ресурсы (газ, электроэнергию, тепловую энергию и воду), признанной невозможной к взысканию</t>
  </si>
  <si>
    <t xml:space="preserve">Основное мероприятие 02 - 
Финансовое обеспечение расходов, направленных на осуществление полномочий в сфере жилищно-коммунального хозяйства
</t>
  </si>
  <si>
    <t xml:space="preserve">Мероприятие 02.05.-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 требований Правил пользованием газом
</t>
  </si>
  <si>
    <t>Подпрограмма 1. "Повышение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t>
  </si>
  <si>
    <t>Основное мероприятие 01. Организация деятельности многофункциональных центров предоставления государственных и муниципальных услуг</t>
  </si>
  <si>
    <t>Мероприятие 01.01. Софинансирование расходов на организацию деятельности многофункциональных центров предоставления государственных и муниципальных услуг</t>
  </si>
  <si>
    <t xml:space="preserve">Основное мероприятие 02.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t>
  </si>
  <si>
    <t xml:space="preserve">Мероприятие 02.01. Техническая поддержка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t>
  </si>
  <si>
    <t>Мероприятие 01.01. 
Обеспечение доступности для населения муниципального образования Московской области современных услуг широкополосного доступа в сеть Интернет</t>
  </si>
  <si>
    <t>Мероприятие E4.04.
Обеспечение образовательных организаций материально-технической базой для внедрения цифровой образовательной среды</t>
  </si>
  <si>
    <t>Подпрограмма 3. "Обеспечивающая подпрограмма"</t>
  </si>
  <si>
    <t>Мероприятие 01.01. 
Расходы на обеспечение деятельности (оказание услуг) муниципальных учреждений - многофункциональный центр  предоставления государственных и муниципальных услуг</t>
  </si>
  <si>
    <t xml:space="preserve">Мероприятие 01.02. 
Обеспечение оборудованием и поддержание работоспособности многофункциональных центров предоставления государственных и муниципальных услуг
</t>
  </si>
  <si>
    <t>14.3</t>
  </si>
  <si>
    <t>Подпрограмма 2  "Развитие музейного дела "</t>
  </si>
  <si>
    <t>Произведены расходы: на выплату заработной платы с начислениями, оплату услуг связи и содержание имущества, коммунальных услуг, приобретение хозяйственных товаров.</t>
  </si>
  <si>
    <t>Основное мероприятие 01
Обеспечение функций театрально-концертных учреждений, муниципальных учреждений культуры Московской области</t>
  </si>
  <si>
    <t>Мероприятие 01.01
Расходы на обеспечение деятельности (оказание услуг) муниципальных учреждений – театрально-концертные организации</t>
  </si>
  <si>
    <t>Мероприятие 01.04.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</si>
  <si>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 xml:space="preserve">Основное мероприятие 04      
Обеспечение функций культурно-досуговых учреждений
</t>
  </si>
  <si>
    <t>Мероприятие 04.01
Расходы на обеспечение деятельности (оказание услуг) муниципальных учреждений – культурно-досуговые учреждения</t>
  </si>
  <si>
    <t>Основное мероприятие 06 Создание условий для массового отдыха жителей городского округа в парках культуры и отдыха</t>
  </si>
  <si>
    <t>Мероприятие 06.01
Расходы на обеспечение деятельности (оказание услуг) муниципальных учреждений - парк культуры и отдыха</t>
  </si>
  <si>
    <t>Подпрограмма 5 "Укрепление материально-технической базы муниципальных учреждений культуры"</t>
  </si>
  <si>
    <t>Основное мероприятие 01.         Создание доступной среды</t>
  </si>
  <si>
    <t>Мероприятие 01.01. 
Создание доступной среды в муниципальных учреждениях культуры</t>
  </si>
  <si>
    <t xml:space="preserve">Подпрограмма 6 "Развитие образования в сфере культуры" </t>
  </si>
  <si>
    <t>Итог</t>
  </si>
  <si>
    <t>Мероприятие 01.01. 
Расходы на обеспечение деятельности (оказание услуг) муниципальных организаций дополнительного образования сферы культуры</t>
  </si>
  <si>
    <t>Подпрограмма 7 «Развитие туризма»</t>
  </si>
  <si>
    <t>Основное мероприятие 01. Развитие рынка туристских услуг, развитие внутреннего и въездного туризма</t>
  </si>
  <si>
    <t>Мероприятие 01.01. 
Организация и проведение ежегодных профильных конкурсов, фестивалей для организаций туристской индустрии</t>
  </si>
  <si>
    <t>Подпрограмма 8 «Обеспечивающая подпрограмма»</t>
  </si>
  <si>
    <t>Мероприятие 01.02. Мероприятия в сфере культуры</t>
  </si>
  <si>
    <t>Мероприятие 01.02
Предоставление субсидии на иные цели из бюджета муниципального образования муниципальным учреждениям в области физической культуры и спорта</t>
  </si>
  <si>
    <t>Мероприятие 01.03. Капитальный ремонт, текущий ремонт, обустройство и техническое переоснащение, благоустройство территорий объектов спорта"</t>
  </si>
  <si>
    <t>Мероприятие 01.04. Организация проведения официальных физкультурно-оздоровительных и спортивных мероприятий</t>
  </si>
  <si>
    <t>Основное мероприятие 02
Создание условий для занятий физической культурой и спортом</t>
  </si>
  <si>
    <t>Подпрограмма 2. "Подготовка спортивного резерва"</t>
  </si>
  <si>
    <t>Произведены расходы: на оплату труда и начисления на выплаты по оплате труда, оплату налогов, коммунальных услуг и других текущих платежей.</t>
  </si>
  <si>
    <t xml:space="preserve">Основное мероприятие 03. Создание системы недопущения возникновения проблемных объектов в сфере жилищного строительства </t>
  </si>
  <si>
    <t>Мероприятие 03.03 Осуществление отдельных государственных полномочий в части подготовки и направления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(далее - ИЖС) или садового дома установленным параметрам и допустимости размещения объекта ИЖС или садового дома на земельном участке, уведомлений о соответствии (несоответствии)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t>
  </si>
  <si>
    <t>Основное мероприятие 01. 
Оказание государственной поддержки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</si>
  <si>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Мероприятие 01.01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</si>
  <si>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Основное мероприятие 02. Оказание государственной поддержки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</si>
  <si>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Итого по подпрограмме VI</t>
  </si>
  <si>
    <t>Основное мероприятие 01. 
Предоставление многодетным семьям жилищных субсидий на приобретение жилого помещения или строительство индивидуального жилого дома</t>
  </si>
  <si>
    <t>Мероприятие 01.01
Реализация мероприятий по улучшению жилищных условий многодетных семей</t>
  </si>
  <si>
    <t>Подпрограмма 1 "Создание условий для жилищного строительства"</t>
  </si>
  <si>
    <t>Подпрограмма 2 "Обеспечение жильём молодых семей"</t>
  </si>
  <si>
    <t>Основное мероприятие 03. Ликвидация последствий засорения водных объектов</t>
  </si>
  <si>
    <t>Мероприятие 03.03
Проведение работ по очистке прудов от мусора</t>
  </si>
  <si>
    <t>Основное мероприятие 04
Вовлечение населения в мероприятия по охране леса</t>
  </si>
  <si>
    <t>Мероприятие 04.01.
Организация и проведение акций по посадке леса</t>
  </si>
  <si>
    <t>Подпрограмма 5 "Ликвидация накопленного вреда окружающей среде"</t>
  </si>
  <si>
    <t>Основное мероприятие 01. Финансовое обеспечение расходов, направленных на осуществление полномочий в области обращения с отходами</t>
  </si>
  <si>
    <t xml:space="preserve">Мероприятие 01.04 
Ликвидация несанкционированных свалок
</t>
  </si>
  <si>
    <t>Мероприятие 15.03.Организация выплаты пенсии за выслугу лет лицам, замещающим муниципальные должности и должности муниципальной службы, в связи с выходом на пенсию</t>
  </si>
  <si>
    <t>Основное мероприятие 20. Обеспечение проведения мероприятий, направленных на увеличение продолжительности здоровой жизни</t>
  </si>
  <si>
    <t>Финансирование расходов на осуществление деятельности муниципальных учреждений, оказывающих социальные услуги гражданам старшего возраста</t>
  </si>
  <si>
    <t>Подпрограмма 2 "Развитие системы отдыха и оздоровления детей"</t>
  </si>
  <si>
    <t>Мероприятие 02.01. Предоставление имущественной и консультационной поддержки СО НКО</t>
  </si>
  <si>
    <t>"Развитие институтов гражданского общества, повышение эффективности местного самоуправления
и реализации молодежной политики"</t>
  </si>
  <si>
    <t>Мероприятие 01.04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радиопрограммы</t>
  </si>
  <si>
    <t>Мероприятие 01.05
Информирование населения об основных событиях социально-экономического развития, общественно-политической жизни, освещение деятельности в печатных СМИ</t>
  </si>
  <si>
    <t>Мероприятие 01.06
Организация мониторинга СМИ, блогосферы, проведение медиаисследований аудитории СМИ на территории муниципального образования</t>
  </si>
  <si>
    <t>Мероприятие 01.07
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формирование положительного образа муниципального образования как социально ориентированного, комфортного для жизни и ведения предпринимательской деятельности</t>
  </si>
  <si>
    <t>Подпрограмма 3 "Эффективное местное самоуправление "</t>
  </si>
  <si>
    <t>Мероприятие 02.01. 
Организация и проведение мероприятий по обучению, переобучению, повышению квалификации и обмену опытом специалистов</t>
  </si>
  <si>
    <t>Мероприятие 02.02. 
Проведение мероприятий по обеспечению занятости несовершеннолетних</t>
  </si>
  <si>
    <t>Мероприятие 01.01.                       Организация и проведение мероприятий (акций) для добровольцев (волонтеров)</t>
  </si>
  <si>
    <t>Основное мероприятие 01.
Создание условий для реализации полномочий органов местного самоуправления</t>
  </si>
  <si>
    <t>Мероприятие 01.03. Расходы на обеспечение деятельности (оказание услуг) муниципальных учреждений в сфере молодежной политики</t>
  </si>
  <si>
    <t>Мероприятие 01.04.
Проведение капитального ремонта, технического переоснащения и благоустройства территорий учреждений в сфере молодежной политики</t>
  </si>
  <si>
    <t>Основное мероприятие 04.
Корректировка списков кандидатов в присяжные заседатели федеральных судов общей юрисдикции в Российской Федерации</t>
  </si>
  <si>
    <t>Мероприятие 04.01.
Составление (изменение) списков кандидатов в присяжные заседатели федеральных судов общей юрисдикции в Российской Федерации</t>
  </si>
  <si>
    <t>15.3</t>
  </si>
  <si>
    <t xml:space="preserve">Основное мероприятие 02. 
Разработка и внесение изменений в документы территориального планирования и градостроительного зонирования муниципального образования
</t>
  </si>
  <si>
    <t>Выплачена заработная плата сотрудникам.</t>
  </si>
  <si>
    <t>Подпрограмма 1 "Комфортная городская среда"</t>
  </si>
  <si>
    <t>Подпрограмма 3 "Обеспечивающая подпрограмма"</t>
  </si>
  <si>
    <t>Информация по социально ориентированным некоммерческим организациям размещена на сайте Администрации городского округа Мытищи.</t>
  </si>
  <si>
    <t>Мероприятие 02.04. 
Предоставление в аренду имущества, находящегося в муниципальной собственности, отнесенного к имуществу казны, субъектам малого и среднего предпринимательства, физическим лицам, не являющимся индивидуальными предпринимателями и применяющим специальный налоговый режим «налог на профессиональный доход»</t>
  </si>
  <si>
    <t>Подпрограмма 1"Комфортная городская среда"</t>
  </si>
  <si>
    <t>Подпрограмма 3  "Обеспечивающая подпрограмма"</t>
  </si>
  <si>
    <t>Подпрограмма 2 "Подготовка спортивного резерва"</t>
  </si>
  <si>
    <t>82-83</t>
  </si>
  <si>
    <t xml:space="preserve">Оплата произведена за январь 2022 года (выплата заработной платы, оплата коммунальных услуг, текущих расходов, арендной платы) ЧУДО "Маленькая страна Мытищи" и АНО ДО "Детский сад "Супер Нюша" </t>
  </si>
  <si>
    <t xml:space="preserve">Проведение закупочных процедур после получения положительного заключения госэкспертизы проектной документации на проведение капитального ремонта зданий МБОУ СОШ №7 и МБОУ ШОВЗ во 2-3 квартале 2022 года. </t>
  </si>
  <si>
    <t>Мероприятие 05.04 
Проведение капитального ремонта, текущего ремонта и благоустройство территорий культурно досуговых учреждений культуры</t>
  </si>
  <si>
    <t>Мероприятие 01.03.
Проведение наблюдений за состоянием и загрязнением окружающей среды</t>
  </si>
  <si>
    <t>Мероприятие 01.01.
Разработка необходимой документации для эксплуатации гидротехнических сооружений, находящихся в собственности муниципального образования</t>
  </si>
  <si>
    <t>Мероприятие 03.01
Выполнение комплекса
мероприятий по 
ликвидации последствий засорения водных объектов, находящихся в муниципальной собственности</t>
  </si>
  <si>
    <t>Мероприятие 01.01 
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  мессенджеров, e-mail-рассылок, SMS-информирования.</t>
  </si>
  <si>
    <t>Основное мероприятие 01.
Вовлечение молодежи в общественную жизнь</t>
  </si>
  <si>
    <t>119-120</t>
  </si>
  <si>
    <t>Основное мероприятие 04. Создание условий для реализации полномочий органов местного самоуправления</t>
  </si>
  <si>
    <t>Мероприятие 4.1. Обеспечение деятельности муниципальных органов в сфере земельно-имущественных отношений</t>
  </si>
  <si>
    <t>Мероприятие 01.02. Обслуживание муниципального долга по коммерческим кредитам</t>
  </si>
  <si>
    <t>Снос расселенных аварийных многоквартирных домов</t>
  </si>
  <si>
    <t xml:space="preserve">Мероприятие 02.01. Расходы на обеспечение деятельности (оказание услуг) муниципальных учреждений - организации дополнительного образования                                                 </t>
  </si>
  <si>
    <t>Мероприятие 03.05.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</si>
  <si>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Мероприятие 03.01.04. 
Обеспечение путевками отдельных категорий детей городского округа Мытищи в организации отдыха детей и их оздоровления</t>
  </si>
  <si>
    <t>Мероприятие 01.01.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</si>
  <si>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Основное мероприятие 02 Эксплуатация закрытых полигонов твердых коммунальных отходов после завершения технической части рекультивации</t>
  </si>
  <si>
    <t>Мероприятие 02.03 
Обеспечение охраны территории полигона ТКО</t>
  </si>
  <si>
    <t>Мероприятие F2.6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зон для досуга и отдыха в парках культуры и отдыха)»</t>
  </si>
  <si>
    <t>Мероприятие 1.8                  Обустройство велосипедной инфраструктуры</t>
  </si>
  <si>
    <t xml:space="preserve">Мероприятие 02.05
Обеспечение жильем нуждающихся из числа привлеченных.
</t>
  </si>
  <si>
    <t>Основное мероприятие 52. Строительство (реконструкция) объектов общего образования за счет внебюджетных источников</t>
  </si>
  <si>
    <t xml:space="preserve">Мероприятие 52.51     Строительство (реконструкция) объектов общего образования за счет внебюджетных источников
</t>
  </si>
  <si>
    <t>Средняя общеобразовательная школа на 600 мест по адресу: Московская область, г.о. Мытищи, д. Пирогово, ЖК «Пироговская Ривьера» (ПИР и строительство)</t>
  </si>
  <si>
    <t>Проведено обслуживание коммутационной и сетевой инфраструктуры (ЛВС бухгалтерии, 11 территориально-удаленных подразделений, ТЭСС, УЗиО, АТС в количестве 18 штук, антивирусная защита, защита от спама, АИС "Учет землепользователей" и т.д.); предоставлен доступ к сети Интернет со скоростью 100-200 Мбит/с; предоставлены каналы связи с удаленными подразделениями Администрации в количестве 12 шт.; проведено техническое сопровождение "Модуль оказания услуг" (75 пользователей).</t>
  </si>
  <si>
    <t>Продолжение п.п. 1.1</t>
  </si>
  <si>
    <t>Произведены выплаты заработной платы с начислениями.</t>
  </si>
  <si>
    <t>Оплата произведена  согласно актам выполненных работ.</t>
  </si>
  <si>
    <t xml:space="preserve">Основное мероприятие EB 
федеральный проект «Патриотическое воспитание граждан Российской Федерации» национального проекта «Образование»
                         </t>
  </si>
  <si>
    <t>Мероприятие EB.01.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</si>
  <si>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Основное мероприятие Е1 
Федеральный проект «Современная школа»  
                         </t>
  </si>
  <si>
    <t xml:space="preserve">Основное мероприятие EB 
федеральный проект «Патриотическое воспитание граждан Российской Федерации»
</t>
  </si>
  <si>
    <t>"Развитие и функционирование дорожно-транспортного комплекса"</t>
  </si>
  <si>
    <t>Основное мероприятие 52
Развитие сферы бытовых услуг на территории муниципального образования Московской области</t>
  </si>
  <si>
    <t>Основное мероприятие 53. 
Участие в организации региональной системы защиты прав потребителей</t>
  </si>
  <si>
    <t>Мероприятие 53.01. Рассмотрение обращений и жалоб, консультация граждан  по вопросам защиты прав потребителей</t>
  </si>
  <si>
    <t>Проведена оплата за предоставление статистических данных, в соответствии с муниципальным контрактом.</t>
  </si>
  <si>
    <t>Организовано питание 1798 детей в лагерях с дневным пребыванием на базе 19 образовательных учреждений городского округа Мытищи.</t>
  </si>
  <si>
    <t xml:space="preserve">Исполнен и оплачен муниципальный контракт по разработке документации по проектированию (изменению) границ земель от с. Марфино, ул. Цветочная. </t>
  </si>
  <si>
    <t>Мероприятие 06.02
Создание условий для массового отдыха жителей городского округа в парках культуры и отдыха</t>
  </si>
  <si>
    <t>Мероприятие A2.03
Государственная поддержка лучших сельских учреждений культуры и лучших работников сельских учреждений культуры</t>
  </si>
  <si>
    <t>Основное мероприятие 01.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t>
  </si>
  <si>
    <t>21-22</t>
  </si>
  <si>
    <t>23</t>
  </si>
  <si>
    <t>38-39</t>
  </si>
  <si>
    <t>40-41</t>
  </si>
  <si>
    <t>79-80</t>
  </si>
  <si>
    <t>"Культура и туризм"</t>
  </si>
  <si>
    <t>Культура и туризм</t>
  </si>
  <si>
    <t>Финансирование учтено в муниципальной программе "Культура и туризм".</t>
  </si>
  <si>
    <t>Мероприятие 02.04 ‒ Создание и восстановление ВЗУ, ВНС и станций водоподготовки</t>
  </si>
  <si>
    <t>Строительство водоводов от Акуловского водоканала до ВОС (включая проектирование) Северная производственная зона, Мытищи, Московская область</t>
  </si>
  <si>
    <t>Основное мероприятие 02 – Строительство (реконструкция), капитальный ремонт канализационных коллекторов (участков) и канализационных насосных станций на территории муниципальных образований Московской области</t>
  </si>
  <si>
    <t>Мероприятие 02.01 –  Строительство (реконструкция) канализационных коллекторов, канализационных насосных станций муниципальной собственности</t>
  </si>
  <si>
    <t>Мероприятие 01.06.
«Обеспечение переданных государственных полномочий Московской области по организации деятельности по сбору 
(в том числе раздельному сбору) отходов на лесных участках в составе земель лесного фонда, не предоставленных гражданам и юридическим лицам, а также по транспортированию, обработке и утилизации таких отходов»</t>
  </si>
  <si>
    <t>Основное мероприятие 07 Обеспечение функций муниципальных учреждений культуры Московской области</t>
  </si>
  <si>
    <t xml:space="preserve">Мероприятие 07.01
Сохранение достигнутого уровня заработной платы работников муниципальных учреждений культуры
</t>
  </si>
  <si>
    <t>Основное мероприятие 05. Обеспечение мер по  ликвидации  самовольных, недостроенных и аварийных объектов  на территории муниципального образования Московской области</t>
  </si>
  <si>
    <t>Мероприятие 05.01. Ликвидация  самовольных, недостроенных и аварийных объектов  на территории городского округа</t>
  </si>
  <si>
    <t xml:space="preserve">Основное мероприятие 04
«Сохранение достигнутого уровня заработной платы отдельных категорий работников учреждений физической культуры и спорта»
</t>
  </si>
  <si>
    <t xml:space="preserve">Мероприятие 04.02
Сохранение достигнутого уровня заработной платы отдельных категорий работников муниципальных учреждений физической культуры и спорта
</t>
  </si>
  <si>
    <t>Основное мероприятие 51
Развитие сферы общественного  питания на территории муниципального образования Московской области</t>
  </si>
  <si>
    <t>Мероприятие 51.01  Содействие увеличению уровня обеспеченности населения муниципального образования Московской области  предприятиями общественного питания</t>
  </si>
  <si>
    <t>Мероприятие 03.01.     Мероприятия по организации отдыха детей в каникулярное время</t>
  </si>
  <si>
    <t>Мероприятие 03.02.
Расходы на обеспечение деятельности (оказание услуг) муниципальных учреждений-отдыха и оздоровления детей</t>
  </si>
  <si>
    <t>Подпрограмма 7 "Обеспечение доступности для инвалидов и маломобильных групп населения объектов инфраструктуры и услуг"</t>
  </si>
  <si>
    <t>Основное мероприятие 01. Обеспечение доступности для инвалидов и маломобильных групп населения объектов инфраструктуры (за исключением сфер культуры, образования, спорта)</t>
  </si>
  <si>
    <t>Проведены профилактические мероприятия в общеобразовательных учреждениях городского округа Мытищи, направленные на противодействие терроризма и экстремизма. 
В каждом общеобразовательном учреждении имеются информационные стенды, литература по законодательству Российской Федерации, а также проведены классные часы, беседы, лектории по профилактике асоциальных явлений среди обучающихся. Изготовлены листовки направленные на противодействие терроризма и экстремизма.</t>
  </si>
  <si>
    <t>Произведены расходы по заработной плате, коммунальным услугам по техническому обслуживанию имущества в прочих учреждениях и другие расходы.</t>
  </si>
  <si>
    <t>Денежные средства будут скорректированы в 4-ом квартале т.г.</t>
  </si>
  <si>
    <t>Приобретены 72 путевки в лагерь военной направленности "Патриот" для обучающихся в общеобразовательных учреждений городского округа Мытищи.</t>
  </si>
  <si>
    <t>115 детей МБУ ДО ДЮЦ "Галактика" участвовали в туристско-краеведческих экспедициях, походах.</t>
  </si>
  <si>
    <t>Приобретены 125 путёвок для детей, находящихся в трудной жизненной ситуации,  в организации отдыха детей и их оздоровления, расположенные на территории Московской области и Краснодарского края и  33 путёвки "Мать и дитя" для детей-инвалидов в санаторные учреждения, расположенные на территории Ставропольского и Краснодарского края.</t>
  </si>
  <si>
    <t>Погашение и обслуживание кредитов исполняется своевременно и в полном объеме.</t>
  </si>
  <si>
    <t xml:space="preserve">Мероприятие 01.01. Проведение мероприятий по обеспечению доступности для инвалидов и маломобильных групп населения объектов инфраструктуры (за исключение сферы культуры, образования, спорта) </t>
  </si>
  <si>
    <t>Подпрограмма 3 "Управление муниципальным долгом"</t>
  </si>
  <si>
    <t xml:space="preserve">Мероприятие 01.04
Сохранение достигнутого уровня заработной платы работников муниципальных учреждений культуры
</t>
  </si>
  <si>
    <t>Мероприятие 02.02 Проведение ремонта объектов муниципальных культурно-досуговых учреждений</t>
  </si>
  <si>
    <t>Мероприятие 02.
Организация и проведение мероприятий по профориентации и реализации трудового и творческого потенциала молодежи, вовлечению молодежи в инновационную деятельность, научно-техническое творчество и предпринимательство, а также по поддержке молодежных творческих инициатив и медиасообществ</t>
  </si>
  <si>
    <t>Основное мероприятие 01.
Организация и проведение мероприятий, направленных на популяризацию добровольчества (волонтерства)</t>
  </si>
  <si>
    <t xml:space="preserve">Оплата по муниципальным контрактам осуществляется по факту исполнения на основании подписанных актов выполнения работ. Разница фактических объемов финансирования и исполнения программного мероприятия обусловлена условиями контракта.
</t>
  </si>
  <si>
    <t>Мероприятие 03.02.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t>
  </si>
  <si>
    <t>Реализация мероприятия осуществляется в соответствии с планами реализации региональной программы Московской области "Проведение капитального ремонта общего имущества в многоквартирных домах, расположенных на территории Московской области, на 2014-2049 годы" за счет средств Фонда капитального ремонта общего имущества многоквартирных домов</t>
  </si>
  <si>
    <t>В отчетном периоде проводился мониторинг социальных сетей, электронных и печатных СМИ посредством информационно-аналитической системы мониторинга и анализа СМИ: "Медиология" и "Медиология - БАЗЗ" на условиях простой (неисключительной) лицензии.  Выявлялись информационные угрозы и негативная информация.</t>
  </si>
  <si>
    <t>4.6</t>
  </si>
  <si>
    <t>72-74</t>
  </si>
  <si>
    <t>77</t>
  </si>
  <si>
    <t>80-81</t>
  </si>
  <si>
    <t>93-94</t>
  </si>
  <si>
    <t>Подпрограмма 7 "Развитие туризма"</t>
  </si>
  <si>
    <t>Подпрограмма 8 "Обеспечивающая подпрограмма"</t>
  </si>
  <si>
    <t>Подпрограмма 6 "Развитие образования в сфере культуры"</t>
  </si>
  <si>
    <t xml:space="preserve">Мероприятие 01.17.
Расходы на обеспечение деятельности (оказание услуг) муниципальных учреждений-дошкольные образовательные организации
</t>
  </si>
  <si>
    <t>Подпрограмма 2  "Развитие музейного дела"</t>
  </si>
  <si>
    <t>Подпрограмма 3 "Развитие библиотечного дела"</t>
  </si>
  <si>
    <t>Подпрограмма 4 "Развитие профессионального искусства, гастрольно-концертной и культурно-досуговой деятельности, кинематографии"</t>
  </si>
  <si>
    <t>Подпрограмма 6  "Обеспечение жильем отдельных категорий граждан за счет средств федерального бюджета"</t>
  </si>
  <si>
    <t>Подпрограмма 1 "Разработка Генерального плана развития городского округа Мытищи"</t>
  </si>
  <si>
    <t>Подпрограмма  2 "Реализация политики пространственного развития городского округа Мытищи"</t>
  </si>
  <si>
    <t>Подпрограмма 4 "Развитие профессионального искусства, гастрольно-концертной и культурно-досуговой деятельности, кинематографии "</t>
  </si>
  <si>
    <t>Подпрограмма VI "Обеспечение жильем отдельных категорий граждан за счет средств федерального бюджета"</t>
  </si>
  <si>
    <t>Подпрограмма 6 "Обеспечение жильем отдельных категорий граждан за счет средств федерального бюджета"</t>
  </si>
  <si>
    <t>Подпрограмма 1. "Эффективное управление имущественным комплексом"</t>
  </si>
  <si>
    <t>Оплата произведена в соответствии с заключенными контрактами и предоставленными документами.</t>
  </si>
  <si>
    <t>Оплата произведена по факту выполненных работ в соответствии с заключенными контрактами.</t>
  </si>
  <si>
    <t xml:space="preserve">Оказаны услуги по предоставлению видеоизображения системы "Безопасный регион" в городском округе Мытищи на 114 видеокамерах. В рамках муниципального задания МАУ ТВ Мытищи денежные средства израсходованы на: заработную плату; налоги на заработную плату; услуги связи; коммунальные услуги; арендную плату; услуги по содержанию имущества; прочие работы и услуги. </t>
  </si>
  <si>
    <t>Основное мероприятие 02. Строительство, реконструкция, капитальный ремонт, приобретение, монтаж и ввод в эксплуатацию объектов водоснабжения на территории муниципальных образований Московской области</t>
  </si>
  <si>
    <t>Расходы произведены по фактически представленным документам.</t>
  </si>
  <si>
    <t>Освобождение от родительской платы семей отдельных категорий граждан, участвующих в специальной военной операции.</t>
  </si>
  <si>
    <t>Освобождение от оплаты занятий по дополнительным образовательным программам детей семей отдельных категорий граждан, участвующих в специальной военной операции.</t>
  </si>
  <si>
    <t>Поставка государственной символики Российской Федерации в целях оснащения муниципальных общеобразовательных организаций, в том числе структурных подразделений указанных организаций в рамках Федерального проекта "Патриотическое воспитание граждан Российской Федерации".</t>
  </si>
  <si>
    <t xml:space="preserve">Мероприятие 01.02. Обеспечение деятельности прочих учреждений образования (межшкольные учебные комбинаты, хозяйственные эксплуатационные конторы, методические кабинеты)
</t>
  </si>
  <si>
    <t xml:space="preserve">Основное мероприятие Р2                   
Федеральный проект «Содействие занятости»
                         </t>
  </si>
  <si>
    <t xml:space="preserve">В 2023 г. бюджетные средства на предоставление выкупной стоимости собственникам жилых помещений не запланированы.  </t>
  </si>
  <si>
    <t>продолжение п.3.1.</t>
  </si>
  <si>
    <t xml:space="preserve">Основное мероприятие 02.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</si>
  <si>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Выполнены работы по установке ограждений, опорных столбов, калиток, тротуаров, бортовых камней, баннеров и информационных стендов, монтаж малых архитектурных форм, системы видеонаблюдения на стадионах общеобразовательных организаций.</t>
  </si>
  <si>
    <t>Выплачена компенсация стоимости 158 путёвок, приобретённых родителями самостоятельно.</t>
  </si>
  <si>
    <t>Оплата произведена за фактически отработанное время.</t>
  </si>
  <si>
    <t xml:space="preserve">Выплата заработной платы производится за фактически отработанное время. </t>
  </si>
  <si>
    <t>Обеспечение функционирования комитетов и отраслевых управлений городского округа Мытищи. Своевременное и качественное  материально-техническое обеспечение. Произведены расходы на выплату заработной платы с начислениями.</t>
  </si>
  <si>
    <t>Оплата производится по фактически предъявленным документам.</t>
  </si>
  <si>
    <t xml:space="preserve">Расход субвенции из бюджета Московской области на осуществление государственных полномочий в области земельных отношений  произведен на начисление выплат по оплате труда сотрудников. </t>
  </si>
  <si>
    <t>Денежные средства направлены на работы по: оценке недвижимого имущества и земельных участков, расчету годовой арендной платы на объекты недвижимого имущества с целью принятия дальнейших управленческих решений в отношении их, содержание работников и обеспечение деятельности МКУ "УИК" г.о. Мытищи. Заключен договор на предоставление услуг по франкированию почтовых отправлений (Уведомлений по арендной плате за земельные участки).</t>
  </si>
  <si>
    <t xml:space="preserve">Оплата по муниципальным контрактам осуществляется по факту исполнения на основании подписанных актов выполнения работ. </t>
  </si>
  <si>
    <t>автомобильным транспортом в соответствии с муниципальными контрактами и договорами на выполнение работ по перевозке пассажиров.</t>
  </si>
  <si>
    <t xml:space="preserve">Мероприятие 02.04
Организация транспортного обслуживания населения по муниципальным маршрутам регулярных перевозок по регулируемым тарифам 
</t>
  </si>
  <si>
    <t>Объект 1.2 (Мероприятие  02.02.)    Оказание услуг по разработке документации по планировке территории (проект планировки и проект межевания) для размещения линейного объекта от с. Марфино, ул. Цветочная до жилых домов, расположенных вблизи д. Малое Ивановское, с выполнением инженерных изысканий в городском округе Мытищи Московской области</t>
  </si>
  <si>
    <t>Объект 1.1 (Мероприятие  02.02.)        Оказание услуг по разработке документации по проектированию (изменению) границ земель от с.Марфино, ул.Цветочная до жилых домов, расположенных вблизи д. Малое Ивановское</t>
  </si>
  <si>
    <t>Объект 1.3 (Мероприятие  02.02.) Выполнение проектно-изыскательских работ по объекту: «Строительство автомобильной дороги от ул. Селезнева до ул. Станционная, включая мостовой переход через реку Яуза в городском округе Мытищи Московской области»</t>
  </si>
  <si>
    <t>Проектирование объекта. Оплата по окончанию работ.</t>
  </si>
  <si>
    <t>По объекту СОШ на 1100 мест по адресу: Московская область, городской округ Мытищи, мкр.25А. Завершены земляные работы подготовительного периода, выполнены монолитные, кладочные работы, устройство фасада, проведено благоустройство территории.</t>
  </si>
  <si>
    <t>Проведены проектно-изыскательские работы.</t>
  </si>
  <si>
    <t>Детский сад на 220 мест по адресу: Московская область, г. Мытищи, мкр. 20, ул. 2-я Крестьянская  (ПИР и строительство)</t>
  </si>
  <si>
    <t>Основное мероприятие 02
Реализация отдельных функций органа местного самоуправления в сфере культуры</t>
  </si>
  <si>
    <r>
      <rPr>
        <b/>
        <sz val="14"/>
        <color rgb="FF000000"/>
        <rFont val="Times New Roman"/>
        <family val="1"/>
        <charset val="204"/>
      </rPr>
      <t xml:space="preserve">Основное мероприятие 05 </t>
    </r>
    <r>
      <rPr>
        <b/>
        <sz val="14"/>
        <color indexed="8"/>
        <rFont val="Times New Roman"/>
        <family val="1"/>
        <charset val="204"/>
      </rPr>
      <t xml:space="preserve">
</t>
    </r>
    <r>
      <rPr>
        <b/>
        <sz val="14"/>
        <color rgb="FF000000"/>
        <rFont val="Times New Roman"/>
        <family val="1"/>
        <charset val="204"/>
      </rPr>
      <t>Модернизация материально-технической базы, проведение капитального ремонта, текущего ремонта, благоустройство территорий муниципальных театральноконцертных и культурно-досуговых учреждений</t>
    </r>
  </si>
  <si>
    <t>Основное мероприятие 02. Обеспечение современных условий деятельности муниципальных культурно-досуговых учреждений и организаций дополнительного образования сферы культуры</t>
  </si>
  <si>
    <t>Основное мероприятие 01. Обеспечение функций муниципальных организаций дополнительного образования сферы культуры</t>
  </si>
  <si>
    <t>Оплата  осуществляется по фактически оставленным заявкам.</t>
  </si>
  <si>
    <t>2..</t>
  </si>
  <si>
    <t>Средства городского округа Мытищи</t>
  </si>
  <si>
    <t>Мероприятие 02.02. Осуществление мероприятий по охране и воспроизводству объектов животного мира на территории городского округ</t>
  </si>
  <si>
    <t>Выполнены работы по обслуживанию фильтрационной станции в круглосуточном и ежедневном режиме.</t>
  </si>
  <si>
    <t>Оплата произведена по фактически предоставленным документам.</t>
  </si>
  <si>
    <t>Завершение исполнения в 2024 году.</t>
  </si>
  <si>
    <t>Технологическое присоединение к электрическим сетям.</t>
  </si>
  <si>
    <t>В соответствии с   постановлением Правительства Московской области  от 04.10.2022 № 1071/35  «О досрочном прекращении реализации  государственной программы Московской области «Строительство объектов социальной инфраструктуры» и утверждении государственной программы Московской области «Строительство объектов социальной инфраструктуры» на 2023-2027 годы» заключили настоящее Дополнительное соглашение о расторжении соглашения о предоставлении субсидии из бюджета Московской области бюджету муниципального образования Московской области на Проектирование и строительство дошкольных образовательных организаций от 01.02.2022 № 0701-09-23.</t>
  </si>
  <si>
    <t>Контракт продлен, исполнение будет завершено в 2024 году.</t>
  </si>
  <si>
    <t>Основное мероприятие 02 
Организация, охрана и использование особо охраняемых природных территорий</t>
  </si>
  <si>
    <t>Мероприятие 01.16
Замена не энергоэффективных светильников наружного освещения</t>
  </si>
  <si>
    <t>Объем финансирования на 2024 год (тыс.руб.)</t>
  </si>
  <si>
    <t>Выполнено по состоянию на 31.03.2024 (тыс.руб.)</t>
  </si>
  <si>
    <t>Профинансировано по состоянию на 31.03.2024 (тыс.руб.)</t>
  </si>
  <si>
    <t>за январь-март 2024 года</t>
  </si>
  <si>
    <t xml:space="preserve">Мероприятие 01.04
Сохранение достигнутого уровня заработной платы работников муниципальных учреждений культуры
</t>
  </si>
  <si>
    <t xml:space="preserve">Мероприятие 02.02
Стипендия выдающимся деятелям культуры, искусства и молодым авторам </t>
  </si>
  <si>
    <t xml:space="preserve">Мероприятие 05.01.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
</t>
  </si>
  <si>
    <t xml:space="preserve">Оперативный отчет  о реализации мероприятий </t>
  </si>
  <si>
    <t>Оперативный отчет о реализации мероприятий
 муниципальной программы городского округа Мытищи</t>
  </si>
  <si>
    <t>за  январь - март 2024 года</t>
  </si>
  <si>
    <t>Оперативный отчет  о реализации мероприятий 
муниципальной программы городского округа Мытищи</t>
  </si>
  <si>
    <t xml:space="preserve">Оперативный отчет о реализации мероприятий 
муниципальной программы городского округа Мытищи                                                                                                                                             </t>
  </si>
  <si>
    <t>за январь -март  2024 года</t>
  </si>
  <si>
    <t xml:space="preserve">Оперативный отчет о выполнении </t>
  </si>
  <si>
    <t>за январь - март 2024 года</t>
  </si>
  <si>
    <t>Объем финансирования на 2024  год (тыс. руб.)</t>
  </si>
  <si>
    <t xml:space="preserve">Оперативный отчет о реализации мероприятий </t>
  </si>
  <si>
    <t xml:space="preserve">Мероприятие 01.11. 
Выплата пособия педагогическим работникам муниципальных дошкольных и общеобразовательных организаций - молодым специалистам
</t>
  </si>
  <si>
    <t xml:space="preserve">Мероприятие 01.21. 
Расходы на обеспечение деятельности (оказание услуг) муниципальных учреждений – общеобразовательные организации, оказывающие услуги дошкольного, начального общего, основного общего, среднего общего образования
</t>
  </si>
  <si>
    <t xml:space="preserve">Мероприятие 01.23. 
Профессиональная физическая охрана муниципальных учреждений дошкольного образования
</t>
  </si>
  <si>
    <t>Мероприятие  02.18.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</si>
  <si>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 xml:space="preserve">Основное мероприятие 09.
Обеспечение условий доступности для инвалидов объектов и предоставляемых услуг в сфере образования
</t>
  </si>
  <si>
    <t xml:space="preserve"> Мероприятие 09.01. 
Создание в муниципальных образовательных организациях: дошкольных, общеобразовательных,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t>
  </si>
  <si>
    <t xml:space="preserve">Основное мероприятие Y4                   
Федеральный проект «Стимулирование спроса на отечественные беспилотные авиационные системы»
                         </t>
  </si>
  <si>
    <t xml:space="preserve">Мероприятие Y4.01. 
Оснащение муниципальных образовательных организаций, реализующих основные общеобразовательные программы, за исключением образовательных программ дошкольного образования, и дополнительные образовательные программы, оборудованием для реализации образовательных процессов в сфере разработки, производства и эксплуатации беспилотных авиационных систем
</t>
  </si>
  <si>
    <t>Основное мероприятие 04.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t>
  </si>
  <si>
    <t>Мероприятие 04.03. Выплата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</si>
  <si>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 xml:space="preserve">Мероприятие 04.02. Внедрение и обеспечение функционирования модели персонифицированного финансирования дополнительного образования детей
</t>
  </si>
  <si>
    <t>При корректировке бюджета в апреле 2024г. средства планируются к исключению из муниципальной программы</t>
  </si>
  <si>
    <t>Оплата произведена за январь-февраль текущего года по фактически представленным документам.</t>
  </si>
  <si>
    <t>Выплата заработной платы сотрудникам образовательных учреждений произведена за январь-февраль 2024 года в полном объеме, также выплачен аванс за март текущего года.</t>
  </si>
  <si>
    <t>Полный расчет по заработной плате за март будет произведен в апреле 2024 года.</t>
  </si>
  <si>
    <t>Выплата заработной платы сотрудникам образовательных учреждений произведена за январь-февраль 2024 года в полном объеме, также выплачен аванс за март текущего года. Полный расчет по заработной плате за март будет произведен в апреле 2024 года.</t>
  </si>
  <si>
    <t>Выплаты компенсации части родительской платы произведены по фактически представленным документам за январь-февраль текущего года.</t>
  </si>
  <si>
    <t>Выплата за март будет произведена в апреле 2024 года.</t>
  </si>
  <si>
    <t>Размещение документации планируется во II квартале 2024г.</t>
  </si>
  <si>
    <t>Услуги охраны оплачены за январь-февраль 2024 г. в полном объеме.</t>
  </si>
  <si>
    <t>Произведены расходы за январь-февраль текущего года по заработной плате, коммунальным услугам, по техническому обслуживанию имущества в образовательных учреждениях (дошкольное отделение) и другие расходы. Выполнялись работы по профилактическому ремонту, техническому и аварийному обслуживанию внутренних систем отопления, электроснабжения, водоснабжения.</t>
  </si>
  <si>
    <t>Услуги охраны оплачены за январь-февраль 2024 года в полном объеме.</t>
  </si>
  <si>
    <t xml:space="preserve">Компенсация проезда за январь-февраль текущего года. </t>
  </si>
  <si>
    <t>Оплата за март будет произведена в апреле 2024 года.</t>
  </si>
  <si>
    <t>Произведены расходы за январь-февраль по заработной плате, коммунальным услугам, по техническому обслуживанию имущества и другие расходы.</t>
  </si>
  <si>
    <t xml:space="preserve"> Выплата компенсаций работникам за работу по подготовке и проведению государственной итоговой аттестации.</t>
  </si>
  <si>
    <t xml:space="preserve">Мероприятие Е1.03.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
</t>
  </si>
  <si>
    <t xml:space="preserve">Обновление материально-технической базы. </t>
  </si>
  <si>
    <t>Произведены расходы за январь-февраль по заработной плате, коммунальным услугам, по техническому обслуживанию имущества в учреждениях дополнительного образования детей и другие расходы.</t>
  </si>
  <si>
    <t>Расходы произведены на проведение праздника и премии победителям и призёрам конкурса "Педагог года", "Педагогический дебют", "Воспитатель года", "Самый классный классный".</t>
  </si>
  <si>
    <t>Мероприятия по Управлению образования проводятся согласно утвержденному плану.</t>
  </si>
  <si>
    <t>Оперативный отчет  о реализации мероприятий</t>
  </si>
  <si>
    <t>Мероприятие будет реализовано в последующие периоды т.г.</t>
  </si>
  <si>
    <t>Проведение конкурентных процедур запланировано в
3 квартале 2024 года.</t>
  </si>
  <si>
    <t>Проведение конкурентных процедур запланировано в 
3 квартале 2024 года.</t>
  </si>
  <si>
    <t xml:space="preserve">Заключено соглашение о предоставлении субсидии с МинЖКХ МО от 29.02.2024. </t>
  </si>
  <si>
    <t>Конкурсные процедуры   запланированы во
2 квартале 2024 года.</t>
  </si>
  <si>
    <t>Основное мероприятие 05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</si>
  <si>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Произведена замена, поверка 4шт. приборов учета энергетических ресурсов в муниципальных учреждениях, из них: 
 ХВС - 4шт.</t>
  </si>
  <si>
    <t xml:space="preserve">Проведена поверка 18 шт. общедомовых приборов учета энергетических ресурсов  в многоквартирных домах, из них: теплоэнергии -10 шт., холодного водоснабжения -8 шт. </t>
  </si>
  <si>
    <t>Финансирование в 2024 году не предусмотрено.</t>
  </si>
  <si>
    <t>От управляющих организаций  поданы заявления в ГУ МО "Государственная жилищная инспекция Московской области".</t>
  </si>
  <si>
    <t>Реализация мероприятия запланирована до 31.12.2024.</t>
  </si>
  <si>
    <t>Заключены контракты на: 
- поставку электрической энергии;
- поставку погружных насосов для колодцев;
- на оказание услуг по предоставлению электроэнергии, потребляемую колодцами.
Выполнены работы по содержанию 67 колодцев.</t>
  </si>
  <si>
    <t>Оставшиеся денежные средства будут реализованы в последующие периоды т.г.</t>
  </si>
  <si>
    <t>Мероприятие реализовано в 2023 году.</t>
  </si>
  <si>
    <t xml:space="preserve">Оперативный отчет  о реализации мероприятий 
муниципальной программы городского округа Мытищи                                                                                                                                            </t>
  </si>
  <si>
    <t xml:space="preserve">Проведено 1 заседание Антитеррористической комиссии городского округа Мытищи. В рамках  комиссии заслушаны вопросы:                                                                                                          - о готовности к проведению выборов Президента Российской Федерации и единого дня голосования к действиям при угрозе совершения террористических актов на территории городского округа Мытищи;                                                                                                                                                                                                                                                           - об эффективности принимаемых мер безопасности  при подготовки и проведения важных общественно-политических, культурных и спортивных мероприятий предложения, направленные на усиление АТЗ потенциальных объектов террористических посягательств и ММПЛ, в том числе мест проведения голосования;                                                                                                                                                                                                                               - о ходе реализации в Администрации городского округа Мытищи мероприятий Комплексного плана противодействия идеологии терроризма в Российской Федерации на 2019-2023 годы на территории Московской области (по итогам работы за II полугодие 2023 года); 
- о готовности субъектов противодействия терроризму городского округа Мытищи к действиям при возникновении угрозы совершения ПТН;
- об актуализации перечня мест возможных террористических посягательств на территории городского округа Мытищи;                                                                                                       - о мерах по обеспечению общественной безопасности и антитеррористической защищённости при подготовке и проведении праздничных мероприятий, посвященных 1 мая – Празднику весны и труда и 79-й годовщине Победы в Великой Отечественной войне 1941-1945 годов» на территории городского округа Мытищи;
- о ходе выполнения протокола № 50 заседания АТК МО от 19.04.2016 по вопросу «О мерах по совершенствованию антитеррористической защищенности в местах массового пребывания людей, детского оздоровительного отдыха в загородных оздоровительных лагерях, обеспечения комплексной безопасности при подготовке и проведении детского  оздоровительного отдыха» на территории городского округа Мытищи;
- о дополнительных мерах, направленных на повышение уровня антитеррористической защищенности потенциальных объектов террористических посягательств, в том числе задействованных при проведении Дня знаний, последнего звонка, празднования «Дня защиты детей», выпускных балов на территории городского округа Мытищи».                                                                 </t>
  </si>
  <si>
    <t>Заключены муниципальные контракты:
- на оказание охранных услуг;
на оказание услуг по отслеживанию сигналов тревоги, проверке и подтверждении нормального функционирования системы, эксплуатационному обслуживанию ТСО и реагированию в зданиях и помещениях Администрации городского округа Мытищи Московской области.</t>
  </si>
  <si>
    <t xml:space="preserve">Оплата за услуги по контрактам производится ежемесячно по факту исполнения. </t>
  </si>
  <si>
    <t>Выплата народной дружине будет произведена во 2-м квартале т.г.</t>
  </si>
  <si>
    <t>Члены народных дружин принимали участие в охране общественного порядка при проведении культурно-массовых мероприятий.</t>
  </si>
  <si>
    <t>Инструктаж членов народной дружины проводится сотрудниками МУ МВД России "Мытищинское" при каждом заступлении дружинников на совместное патрулирование улиц и общественных мест, проверку лиц, состоящих на профилактических учетах в МУ МВД России "Мытищинское".</t>
  </si>
  <si>
    <t>Листовки в количестве 230 штук будут изготовлены в 4 кв. 2024г.</t>
  </si>
  <si>
    <t xml:space="preserve">Управлением по физической культуре и спорту Администрации городского округа Мытищи проведены выездные мероприятия с целью оказания практической помощи в вопросах антитеррористической защищенности на спортивные объекты учреждений, подведомственных управлению. Проведены инструктажи сотрудников охранных подразделений по действиям в нештатных ситуациях на данных объектах. Сотрудники учреждений ознакомлены с инструкциями по действиям работников в случае угрозы совершения или совершения террористического акта, а так же проведена проверка наличия в спортивных учреждениях Паспортов АТЗ. 
Во исполнение  комплексного плана противодействия идеологии терроризма в Московской области на 2024-2028 годы приняты дополнительные меры по совершенствованию взаимодействия с муниципальными средствами массовой информации, для обеспечения надлежащего уровня информационно - пропагандистского сопровождения проводимых на территории городского округа Мытищи антитеррористических и антиэкстремистских  мероприятий. В 25-ти общеобразовательных учреждениях организована работа по ограничению доступа обучающихся к видам информации, распространяемой посредством сети «Интернет», причиняющей вред здоровью и (или) развитию детей, а также не соответствующей задачам образования. В школах имеются положения о системе контентной фильтрации (СКФ) Интернет ресурсов, о комиссии по контентной фильтрации. Разработаны правила использования сети Интернет. За отчетный период времени материалы с признаками экстремистской пропаганды не изымались. Проведены педагогические советы с обсуждением вопросов по противодействию распространения идеологии терроризма и религиозно-политического экстремизма. Изучены методические материалы Министерства образования Московской области «Угрозы, вызываемые распространением идей терроризма и религиозно-политического экстремизма, межнациональной и межконфессиональной розни». Проведен анализ состояния дел по антитеррористической защищённости объектов образования городского округа Мытищи.        </t>
  </si>
  <si>
    <t xml:space="preserve">В образовательных учреждениях планируется провести мероприятия, обеспечивающие открытое выражение и обсуждение учащимися вопросов межнациональных отношений и религиозной принадлежности: беседы, лекции, «круглые столы», психологические тренинги, направленные на воспитание  толерантности,  предупреждение  экстремизма и ксенофобии. Темы занятий:  «Мы – граждане России», «День памяти событий в Беслане», «День народного единства», «У экстремизма нет национальности», «Права человека глазами ребенка», «День защиты детей»,  «День России», «Мир без насилия», «Неформальные молодёжные течения и движения». В работе используются фильмы по профилактике терроризма в молодежной среде, разработанные Главным управлением региональной безопасности Московской области. За отчетный период на территории городского округа  Мытищи конфликтов по причине расовой и религиозной розни, а также фактов пропаганды национализма не выявлено. </t>
  </si>
  <si>
    <t>Установка  видеокамер в количестве 12, 13 и 25  штук запланировано на 2,3,4  кв. 2024г. соответственно.</t>
  </si>
  <si>
    <t>Установка  видеокамер в количестве 15, 15 и 30  штук запланировано на 2,3,4  кв. 2024г., соответственно.</t>
  </si>
  <si>
    <t>Оплата за услуги по контрактам производится ежемесячно по факту исполнения.</t>
  </si>
  <si>
    <t xml:space="preserve">Проведены рабочие встречи с руководителями торговых объектов, объектов общественного питания и бытовых услуг, расположенных на территории городского округа Мытищи, проведены работы по подключению к системе «Безопасный регион». Интеграция существующих систем видеонаблюдения коммерческого объекта к системе «Безопасный регион». </t>
  </si>
  <si>
    <t>Заключен муниципальный контракт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«Безопасный регион» с камер подъездного видеонаблюдения на территории г.о. Мытищи.</t>
  </si>
  <si>
    <t xml:space="preserve"> Оплата произведена за фактическое исполнение. </t>
  </si>
  <si>
    <t>Произведена транспортировка тел умерших в морг - 604 чел.</t>
  </si>
  <si>
    <t>Произведено захоронений - 
6138 чел., в т.ч. 83 чел.- колумбарная стена; 34 чел.- отказные и безродные.</t>
  </si>
  <si>
    <t>Организовано сезонное содержание территорий
20 кладбищ (82,6 га), уборка от снега и наледи, грязи подъездов к кладбищам, площадей, внутриквартальных дорог и дорожек, площадок, подходов к местам захоронений и лестничных сходов, посыпка территории песком, обработка реагентами.</t>
  </si>
  <si>
    <t>Закупка оборудования для пунктов временного размещения планируется в 3-м квартале т.г.</t>
  </si>
  <si>
    <t>Завершаются работы по устройству фундаментного основания здания пожарного депо. Ведутся работы по благоустройству территории.</t>
  </si>
  <si>
    <t>Завершение работ, оплата выполненных работ запланированы до конца 3 квартала т.г.</t>
  </si>
  <si>
    <t>Заключен муниципальный контракт от 21.03.2024 на опашку противопожарной полосы на территории
д. Бородино городского округа Мытищи, расположенной вблизи лесных массивов.</t>
  </si>
  <si>
    <t>Срок выполнение работ
с 25.05.2024 по 05.09.2024.</t>
  </si>
  <si>
    <t>Заключены договора с добровольными пожарными - 5 человек.</t>
  </si>
  <si>
    <t>Поставка ручных механических сирен планируется во 2-м квартале 2024 года.</t>
  </si>
  <si>
    <t>Мероприятие будет реализовано в 
последующие периоды т.г.</t>
  </si>
  <si>
    <t>Заключение контракта планируется во 2-м квартале 2024 года.</t>
  </si>
  <si>
    <t xml:space="preserve">Оперативный отчет о реализации мероприятий 
муниципальной программы городского округа Мытищи </t>
  </si>
  <si>
    <t>Выполнено по состоянию на 31.12.2024 (тыс.руб.)</t>
  </si>
  <si>
    <t>Профинансировано по состоянию на 31.12.2024 (тыс.руб.)</t>
  </si>
  <si>
    <t>Денежные средства будут освоены в последующие периоды т.г.</t>
  </si>
  <si>
    <t xml:space="preserve">Проведены закупочные процедуры по 2-м закупкам. </t>
  </si>
  <si>
    <t>Заключение контрактов запланировано во 2-м квартале т.г.</t>
  </si>
  <si>
    <t>Финансирование в 
2024 году не предусмотрено.</t>
  </si>
  <si>
    <t>Заключен договор на приобретение годовой подписки на справочно – информационную систему СПАРК.</t>
  </si>
  <si>
    <t>Оставшиеся средства будут освоены в последующие периоды т.г.</t>
  </si>
  <si>
    <t xml:space="preserve">Заключено соглашение между Министерством образования Московской области и Администрацией городского округа Мытищи от 24.01.2024 № 46746000-1-2024-007. </t>
  </si>
  <si>
    <t>Мероприятие E4.05. 
Мероприятие в рамках ГП МО - Обновление и техническое обслуживание (ремонт) средств (программного обеспечения и оборудования), приобретенных в рамках субсидий на реализацию мероприятий федерального проекта «Цифровая образовательная среда»</t>
  </si>
  <si>
    <t>В первом квартале 2024 года техническая поддержка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не осуществлялась, в связи с тем, что до настоящего времени Мингосуправлением МО не доведен 3 исполнитель для проведения конкурентных процедур (аукциона), который может обслуживать ПТК "Криптобиокибины"</t>
  </si>
  <si>
    <t xml:space="preserve"> во всех МФЦ Московской области.  Количество ПТК для оформления паспортов гражданина РФ, удостоверяющих личность гражданина РФ за пределами территории Российской Федерации в МФЦ,  в отношении которых осуществлена техническая поддержка будет произведена во втором полугодии 2024 года.  </t>
  </si>
  <si>
    <t>продолжение п.2.1</t>
  </si>
  <si>
    <t>Администрацией городского округа Мытищи организована информационная поддержка проведения диспансеризации.  В городском  округе Мытищи проводится информационно - разъяснительная работа среди различных категорий граждан, организация встреч с работодателями предприятий, организаций, учреждений. 
Диспансеризацию прошли 36384 человека.</t>
  </si>
  <si>
    <t>5 медицинских работников обеспечены жильем по договорам коммерческого найма, в том числе служебным жильем.</t>
  </si>
  <si>
    <t>Оплата производится по факту предоставления документов, мероприятие будет реализовано в последующие периоды.</t>
  </si>
  <si>
    <t>Компенсационные выплаты на возмещение затрат старостам сельских населенных пунктов осуществляются ежеквартально, в месяце, следующем за отчетным кварталом.</t>
  </si>
  <si>
    <t xml:space="preserve">Оплата производится ежеквартально, в месяце, следующем за отчетным кварталом, согласно муниципального контракта. </t>
  </si>
  <si>
    <t>Денежные средства будут реализованы в последующие периоды.</t>
  </si>
  <si>
    <t>Проведено обучение 1 сотрудника.</t>
  </si>
  <si>
    <t>Оставшиеся денежные средства будут реализованы в последующие периоды.</t>
  </si>
  <si>
    <t xml:space="preserve">1. Обеспечение деятельности МБУ «УГИО»: расходы на заработную плату, закупки для обеспечения деятельности учреждения.   
2. Оплата услуг по начислению, перерасчету, сбору и перечислению  платы за социальный наем муниципального жилого фонда  по договорам, заключенным с ООО "МособлЕИРЦ" и ООО "РКЦ".            
3.Заключен муниципальный контракт с АО "Мытищинская теплосеть". 
</t>
  </si>
  <si>
    <t>Оплата  произведена по выставленным счетам, сформированным по фактическому потреблению тепловой энергии. Оставшиеся денежные средства будут реализованы в последующие периоды т.г.</t>
  </si>
  <si>
    <t>Погашение процентов по бюджетным кредитам будет производиться в ноябре и декабре 2024г.</t>
  </si>
  <si>
    <t>Обеспечение деятельности муниципальных музеев. Произведены расходы: на выплату заработной платы с начислениями, оплату услуг связи и содержание имущества, коммунальных услуг, приобретение хозяйственных товаров, чистку и замену ковровых покрытий, услуг по оформлению картин в багет.</t>
  </si>
  <si>
    <t>Заключение контрактов на приобретение книг планируется во 2 квартале текущего года.</t>
  </si>
  <si>
    <t>Финансирование в текущем году не предусмотрено.</t>
  </si>
  <si>
    <t>Ведется работа по заключению контрактов на оснащение театра, постановку спектаклей.</t>
  </si>
  <si>
    <t>Субсидия будет освоена в полном объеме в 4 квартале текущего года после вручения стипендий выдающимся деятелям культуры и искусства и молодым авторам.</t>
  </si>
  <si>
    <t>Произведены расходы: на выплату заработной платы с начислениями, пособие за первые три дня временной нетрудоспособности за счет работодателя, коммунальные услуги, приобретение хозяйственных товаров.</t>
  </si>
  <si>
    <t>Субсидия будет освоена в полном объеме во 2 квартале текущего года, после выплаты 4 лучшим работникам сельских учреждений.</t>
  </si>
  <si>
    <t>Заключено соглашение с МКиТ МО на выплаты работникам МАУ ДО «ДХШ им. Е.А. Кольченко» с 01.04.2024.</t>
  </si>
  <si>
    <t>Проведено  мероприятие: 
Крещение (оборудованы места для купания).</t>
  </si>
  <si>
    <t>Проведены  праздничные культурно-массовые мероприятия: "День защитника отечества"; "Масленица"; 
"8 марта"; "Ледовое шоу "Байки Русской Балалайки";
"Праздник зимних чудес"; "Губернаторский оркестр".</t>
  </si>
  <si>
    <t>Проведены праздничные культурно-массовые мероприятия: "Широкая масленица", "23 Февраля", 
"8 Марта", "День работника культуры".</t>
  </si>
  <si>
    <t>Подготовка документации на проведение закупочных процедур.</t>
  </si>
  <si>
    <t>Выполнено по состоянию на 31.03.2023 (тыс.руб.)</t>
  </si>
  <si>
    <t>Профинансировано по состоянию на 31.03.2023 (тыс.руб.)</t>
  </si>
  <si>
    <t>Мероприятие 02.01. 
Обеспечение мероприятий по переселению граждан из аварийного жилищного фонда, признанного таковым после 01.01.2017, в рамках второй подпрограммы</t>
  </si>
  <si>
    <t>Основное мероприятие F3.  Обеспечение устойчивого сокращения непригодного для проживания жилищного фонда</t>
  </si>
  <si>
    <t>Г.о. Мытищи не получает средства бюджета Московской области в рамках подпрограммы 2 «Обеспечение мероприятий по переселению граждан из аварийного жилищного фонда в Московской области».</t>
  </si>
  <si>
    <t xml:space="preserve">Г.о. Мытищи не получает финансирование средств Фонда содействия реформированию ЖКХ, федерального и областного бюджетов.  Расходование средств бюджета городского округа Мытищи также не предусмотрено. </t>
  </si>
  <si>
    <t xml:space="preserve"> "Строительство и капитальный ремонт объектов социальной инфраструктуры"</t>
  </si>
  <si>
    <t>Подпрограмма 3 "Строительство (реконструкция), капитальный ремонт объектов образования"</t>
  </si>
  <si>
    <t>Основное мероприятие 06 Капитальный ремонт объектов дошкольного образования</t>
  </si>
  <si>
    <t>Мероприятие 6.1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t>
  </si>
  <si>
    <t>Мероприятие 6.2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t>
  </si>
  <si>
    <t>Выполнены работы подготовительного периода, монолитные работы, каменная кладка наружных, внутренних стен. Выполняются фасадные, кровельные, отделочные работы, монтаж технологического оборудования, благоустройство территории.</t>
  </si>
  <si>
    <t>Продолжение п. 1.1.</t>
  </si>
  <si>
    <t>Приемка выполненных работ. Оплата будет произведена во 2 кв. 2024г.</t>
  </si>
  <si>
    <t>Пристройка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 Проектные работы завершены и оплачены.</t>
  </si>
  <si>
    <t>МБОУ СОШ №24 (дошкольное отделение), МО, г. Мытищи, Новомытищинский пр-т, д. 43, корп. 2. Ведутся проектные и демонтажные работы.</t>
  </si>
  <si>
    <t>МБОУ СОШ №24 (дошкольное отделение), МО, г. Мытищи, Новомытищинский пр-т, д. 43, корп. 2. Подготовка документации для объявления аукциона.</t>
  </si>
  <si>
    <t xml:space="preserve">Подготовка документации для объявления аукциона. </t>
  </si>
  <si>
    <t>Оплата будет произведена во 2 кв. 2024 г. согласно актам выполненных работ.</t>
  </si>
  <si>
    <t xml:space="preserve">Строительство завершено. Приемка выполненных работ.   </t>
  </si>
  <si>
    <t>Завершены и оплачены проектные работы пристройки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t>
  </si>
  <si>
    <t xml:space="preserve"> Завершены работы подготовительного периода, земляные работы. Выполняются монолитные, кладочные работы, устройство наружных инженерных сетей, кровельные работы, устройство окон.</t>
  </si>
  <si>
    <t>Оплата будет произведена во 2 кв. 2024г.</t>
  </si>
  <si>
    <t xml:space="preserve">МБОУ СОШ №24 (дошкольное отделение), МО, г. Мытищи, Новомытищинский пр-т, д. 43, корп. 2
</t>
  </si>
  <si>
    <t>Завершены работы подготовительного периода, земляные работы, монолитные работы, монтаж окон. Выполняются кладочные, кровельные работы, устройство фасада, благоустройство территории, устройство наружных и внутренних инженерных сетей.</t>
  </si>
  <si>
    <t xml:space="preserve">МБОУ СОШ №24-Оснащение (дошкольное отделение), МО, г. Мытищи, Новомытищинский пр-т, д. 43, корп. 2
</t>
  </si>
  <si>
    <t>Ведутся проектные и демонтажные  работы.</t>
  </si>
  <si>
    <t>Закупка оборудования после проведения аукциона.</t>
  </si>
  <si>
    <t>Подготовка документации для объявления аукциона.</t>
  </si>
  <si>
    <t>Завершены работы подготовительного периода, земляные работы. Ведутся монолитные и кладочные работы, устройство наружных сетей.</t>
  </si>
  <si>
    <t xml:space="preserve">Мероприятие 04.15.
Создание и обеспечение функционирования парковок (парковочных мест)
</t>
  </si>
  <si>
    <t xml:space="preserve">Мероприятие 04.01. Мероприятие в рамках ГП МО - Капитальный ремонт и ремонт автомобильных дорог общего пользования местного значения </t>
  </si>
  <si>
    <t>Мероприятие 04.03 Мероприятие, не включенное в ГП МО - Капитальный ремонт и ремонт автомобильных дорог общего пользования местного значения</t>
  </si>
  <si>
    <t>Разница фактических объемов финансирования и исполнения программного мероприятия обусловлена условиями контракта.</t>
  </si>
  <si>
    <t>Выполнение работ проводится в весенне-летний период.</t>
  </si>
  <si>
    <t>Проведение мероприятия не предусмотрено в 2024 году.</t>
  </si>
  <si>
    <t xml:space="preserve">Мероприятие 04.07.
Cофинансирование работ по капитальному ремонту автомобильных дорог общего пользования местного значения
</t>
  </si>
  <si>
    <t xml:space="preserve">Организованы работы по содержанию 34 ед. транспортных светофорных объектов, 101 шт. светофорных объектов, оснащенных сигнальными датчиками типа Т-7. </t>
  </si>
  <si>
    <t>Содержание и техническое обслуживание светофорных объектов и средств обеспечения БДД выполняется в течение года, срок окончания работ - 31.12.2024.</t>
  </si>
  <si>
    <t>Произведены расходы на выплату заработной платы, социальные выплаты, поставку материально-технических запасов, оргтехники, офисной бумаги для нужд учреждения. Произведена поверка  2-х геодезических приборов.</t>
  </si>
  <si>
    <t xml:space="preserve">Разработан проект планировки территории и направлен на утверждение. </t>
  </si>
  <si>
    <t>Срок выполнения работ по контракту 30.08.2024 года.</t>
  </si>
  <si>
    <t>Разработан проект планировки территории и направлен на утверждение.</t>
  </si>
  <si>
    <t>Объект 2.1 (Мероприятие  04.01.) Автомобильная дорога общего пользования местного значения: д. Долгиниха ул. Офицерская (Ремонт)</t>
  </si>
  <si>
    <t>Объект 2.2 (Мероприятие  04.01.) Автомобильная дорога общего пользования местного значения: д. Новосельцево, ул. Новая (Ремонт)</t>
  </si>
  <si>
    <t>Объект 2.3 (Мероприятие  04.01.) Автомобильная дорога общего пользования местного значения: г. Мытищи, ул. Октябрьская (Ремонт)</t>
  </si>
  <si>
    <t>Объект 2.4 (Мероприятие  04.01.) Автомобильная дорога общего пользования местного значения: г. Мытищи, ул. Юбилейная , участок от ул. Бульвар Ветеранов до ул. Мира (Ремонт)</t>
  </si>
  <si>
    <t>Объект 2.5 (Мероприятие  04.01.) Автомобильная дорога общего пользования местного значения: г. Мытищи, пр-д Воронина (Ремонт)</t>
  </si>
  <si>
    <t>Объект 2.6 (Мероприятие  04.01.) Автомобильная дорога общего пользования местного значения: г. Мытищи, 1-й Силикатный пер. (Ремонт)</t>
  </si>
  <si>
    <t>Объект 2.7 (Мероприятие  04.01.) Автомобильная дорога общего пользования местного значения: г. Мытищи, ул. Транспортная (Ремонт)</t>
  </si>
  <si>
    <t>Объект 2.8 (Мероприятие  04.01.) Автомобильная дорога общего пользования местного значения: г. Мытищи, ул. Воронина от проезда Воронина до д.16 по ул. Воронина (Ремонт)</t>
  </si>
  <si>
    <t>Объект 2.9 (Мероприятие  04.01.) Автомобильная дорога общего пользования местного значения: д. Витенёво, ул. Луговая 1-я (Ремонт)</t>
  </si>
  <si>
    <t>Объект 2.10 (Мероприятие  04.01.) Автомобильная дорога общего пользования местного значения:  д. Витенёво, ул. Луговая 2-я (Ремонт)</t>
  </si>
  <si>
    <t>Объект 2.11 (Мероприятие  04.01.) Автомобильная дорога общего пользования местного значения:  г. Мытищи, ул. Попова (Ремонт)</t>
  </si>
  <si>
    <t>Объект 2.12 (Мероприятие  04.01.) Автомобильная дорога общего пользования местного значения, г.о. Мытищи, д. Бяконтово, ул. Центральная (Ремонт)</t>
  </si>
  <si>
    <t>Объект 2.13 (Мероприятие  04.01.) Автомобильная дорога общего пользования местного значения, г. Мытищи, ул. Полетаева (Ремонт)</t>
  </si>
  <si>
    <t>Объект 3.1. (Мероприятие  04.03.) Автомобильная дорога общего пользования местного значения, г. Мытищи, ул. Колпакова, д.33-37 (Ремонт)</t>
  </si>
  <si>
    <t>Заключен муниципальный контракт на ремонт тротуара и обустройство территории.</t>
  </si>
  <si>
    <t>Работы осуществляются с наступлением весеннего периода по 30 июня.</t>
  </si>
  <si>
    <t>С целью заключения муниципального контракта, сметы на капитальный ремонт автомобильной дороги направлены на согласование в Мособлэкспертизу.</t>
  </si>
  <si>
    <t>Срок заключения контракта май-июнь 2024 года.</t>
  </si>
  <si>
    <t>Заключен муниципальный контракт на ремонт автомобильной дороги.</t>
  </si>
  <si>
    <t>Работы осуществляются с наступлением весеннего периода с 15 апреля по 15 мая.</t>
  </si>
  <si>
    <t>Мероприятие 20.03
Открытие клуба "Активное долголетие"</t>
  </si>
  <si>
    <t>Проведение мероприятия в 2024 году не предусмотрено.</t>
  </si>
  <si>
    <t>Проводится работа по проведению конкурсных процедур по организации питания в оздоровительных лагерях с дневным пребыванием, организованных на базе общеобразовательных организаций.                                                     Объявлены открытые конкурсы в электронной форме на приобретение путёвок для детей, находящихся в трудной жизненной ситуации, в организации отдыха детей и их оздоровления в лагерях, расположенных на территории МО и Краснодарском крае.</t>
  </si>
  <si>
    <t>254 человека получили выплаты пенсии.</t>
  </si>
  <si>
    <t>Выполнение мероприятия в течение года.</t>
  </si>
  <si>
    <r>
      <t>Предоставлено</t>
    </r>
    <r>
      <rPr>
        <sz val="14"/>
        <color rgb="FFFF0000"/>
        <rFont val="Times New Roman"/>
        <family val="1"/>
        <charset val="204"/>
      </rPr>
      <t xml:space="preserve"> </t>
    </r>
    <r>
      <rPr>
        <sz val="14"/>
        <color theme="1"/>
        <rFont val="Times New Roman"/>
        <family val="1"/>
        <charset val="204"/>
      </rPr>
      <t>1 329,2</t>
    </r>
    <r>
      <rPr>
        <sz val="14"/>
        <rFont val="Times New Roman"/>
        <family val="1"/>
        <charset val="204"/>
      </rPr>
      <t xml:space="preserve"> кв.м. муниципального имущества в виде нежилых помещений для безвозмездного пользования 13 СО НКО. Консультационная поддержка оказана 38</t>
    </r>
    <r>
      <rPr>
        <sz val="14"/>
        <color rgb="FFFF0000"/>
        <rFont val="Times New Roman"/>
        <family val="1"/>
        <charset val="204"/>
      </rPr>
      <t xml:space="preserve"> </t>
    </r>
    <r>
      <rPr>
        <sz val="14"/>
        <rFont val="Times New Roman"/>
        <family val="1"/>
        <charset val="204"/>
      </rPr>
      <t xml:space="preserve">социально ориентированным некоммерческим организациям. 
</t>
    </r>
  </si>
  <si>
    <t>Объем финансирования на 2024 год (тыс.руб..)</t>
  </si>
  <si>
    <t>Выполнено по состоянию на 31.03.2024 (тыс.руб..)</t>
  </si>
  <si>
    <t>Профинансировано по состоянию на 31.03.2024 (тыс.руб..)</t>
  </si>
  <si>
    <t>Произведены расходы по заработной плате, коммунальным услугам, по техническому обслуживанию имущества в образовательных учреждениях и другие расходы. Заключены муниципальные контракты с ГАУ МО Мособлэкспертиза на проведение гос. экспертизы проектной документации: МБОУ СОШ №24 корпус 2 по адресу: г. Мытищи, Новомытищинский просп., 39, корп.3 и МБОУ СОШ №14 по адресу: г. Мытищи, ул. Шараповская, 6А, корп.2.</t>
  </si>
  <si>
    <t>Заключен муниципальный контракт на ремонт помещений для размещения ДДУ по ул. Шараповская, д.8, корп.1.</t>
  </si>
  <si>
    <t>В соответствии с план- графиком закупок проведение конкурсных процедур во втором квартале т.г.., выполнение работ в летний период.</t>
  </si>
  <si>
    <t>Строительство школы на 1100 мест по адресу: Московская область, г.о. Мытищи, восточнее д. Погорелки</t>
  </si>
  <si>
    <t>Строительство физкультурно-оздоровительного комплекса с универсальным спортивным залом по адресу: Московская область, г.о. Мытищи, с. Марфино, ул. Зеленая (ПИР и строительство)</t>
  </si>
  <si>
    <t>Объем финансирования на 2024 год (тыс. руб.)</t>
  </si>
  <si>
    <t>Выполнено по состоянию на 31.03.2024 (тыс. руб.)</t>
  </si>
  <si>
    <t xml:space="preserve">1. Детский сад на 510 мест по адресу: Московская область, г.о. Мытищи, п. Нагорное. Выполнены работы подготовительного периода, земляные работы, монолитные, кладочные работы. Ведутся кровельные, фасадные работы, устройство внутренних инженерных сетей.
</t>
  </si>
  <si>
    <t>После получения положительного заключения госэкспертизы проектной документации будет размещена закупка на строительство ДОУ на 320 мест восточнее д. Погорелки.</t>
  </si>
  <si>
    <t xml:space="preserve">Строительно-монтажные работы будут проводится в 2-4 кварталах т. г. </t>
  </si>
  <si>
    <t xml:space="preserve">Выполнены работы подготовительного периода, земляные работы, ведутся монолитные, кладочные, кровельные работы, устройство внутренних инженерных сетей.
</t>
  </si>
  <si>
    <t>Проведены инженерно-геодезические, геологические, гидрометеорологические, экологические изыскания, ведется проектирование объекта.</t>
  </si>
  <si>
    <t>Основное мероприятие 02. Создание и (или) развитие индустриальных (промышленных) парков, промышленных технопарков, инновационно-технологических центров, промышленных площадок, особых экономических зон</t>
  </si>
  <si>
    <t>В результате проведенного мониторинга предприятий и организаций, осуществляющих строительство новых объектов, реконструкцию и модернизацию действующих, выявлено создание 631 нового рабочего  места в различных сферах экономики.</t>
  </si>
  <si>
    <t>Основное мероприятие 51.
Развитие конкуренции в муниципальном образовании Московской области</t>
  </si>
  <si>
    <t>Мероприятие 51.01.
Мониторинг хода исполнения ключевых показателей развития конкуренции на товарных рынках муниципального образования Московской области</t>
  </si>
  <si>
    <t>Мероприятие 51.02
Организация и проведение опросов о состоянии и развитии конкуренции на товарных рынках муниципального образования Московской области</t>
  </si>
  <si>
    <t>Состояние конкурентной среды в муниципальном образовании оценивается посредством анализа макроэкономических показателей, мониторингов удовлетворенности субъектов предпринимательской деятельности и потребителей условиями ведения бизнеса, качеством товаров, работ и услуг, а также на основании данных электронных опросов, проводимых в автоматизированных системах и на аналитических порталах органов исполнительной власти Московской области. Периоды проведения опросов определяются Комитетом по конкурентной политике Московской области, в 2024 году первый интерактивный опрос проведен с 06.03.2024 по 06.04.2024. Результаты мониторинга будут проанализированы во втором квартале текущего года.</t>
  </si>
  <si>
    <t>Проведение конкурсного отбора заявок  запланировано на 4 квартал текущего года.</t>
  </si>
  <si>
    <t>Проведение мероприятия запланировано на 4 квартал текущего года.</t>
  </si>
  <si>
    <t>Мероприятие 02.05. 
Предоставление субъектам малого и среднего предпринимательства на территории парков культуры и отдыха Московской области мест для размещения нестационарных торговых объектов без проведения торгов на льготных условиях при организации: мобильной торговли (в мобильных пунктах быстрого питания (фудтрках) и передвижных сооружения (тележках), торговли в киосках малых площадью до 9 кв. м включительно и торговых автоматах (вендинговых автоматах)</t>
  </si>
  <si>
    <t>1/2</t>
  </si>
  <si>
    <t>Мероприятие 01.02
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t>
  </si>
  <si>
    <t>Проведение мероприятий запланировано на 2-4 кварталы т.г.</t>
  </si>
  <si>
    <t>1/3</t>
  </si>
  <si>
    <t>Мероприятие 01.04  Развитие дистанционной торговли  рынка на территории муниципального образования Московской области</t>
  </si>
  <si>
    <t>Организовано 20 пунктов выдачи  Интернет заказа.</t>
  </si>
  <si>
    <t>1/4</t>
  </si>
  <si>
    <t>Мероприятие 01.05.
Разработка, согласование и утверждение в муниципальном образовании Московской области схем размещения нестационарных торговых объектов, а также демонтаж и утилизация нестационарных торговых объектов, размещение которых не соответствует схеме размещения нестационарных торговых объектов</t>
  </si>
  <si>
    <t>Мероприятие 01.07.
Предоставление сельскохозяйственным товаропроизводителям и организациям потребительской кооперации (субъектам малого или среднего предпринимательства) мест для размещения нестационарных торговых объектов без проведения аукционов на льготных условиях или на безвозмездной основе*</t>
  </si>
  <si>
    <t>Мероприятие 01.08. Предоставление субъектам малого или среднего предпринимательства мест для размещения нестационарных торговых объектов без проведения торгов на льготных условиях при организации мобильной торговли</t>
  </si>
  <si>
    <t>Мероприятие 01.09.
Проведение мероприятий по демонтажу и утилизации  объектов, размещение которых не соответствует схеме размещения нестационарных торговых объектов**</t>
  </si>
  <si>
    <t>Мероприятие 52.01 Содействие увеличению уровня обеспеченности населения муниципального образования Московской области предприятиями бытового обслуживания</t>
  </si>
  <si>
    <t>Мероприятие 52.02  Развитие объектов дорожного и придорожного сервиса (автосервис, шиномонтаж, автомойка, автокомплекс, автотехцентр) на территории муниципального образования Московской области</t>
  </si>
  <si>
    <t>Финансирование не предусмотрено в 2024 году.</t>
  </si>
  <si>
    <t>Мероприятие 53.02 
Обращения в суды по вопросу защиты прав потребителей</t>
  </si>
  <si>
    <t>В соответствии с законодательством Российской Федерации, Московской области и местными нормативными актами в муниципальном образовании 18.11.2022 утвержден План мероприятий ("дорожная карта") по содействию развитию конкуренции в городском округе Мытищи Московской области на 2022-2025 годы, согласно которому в округе ведется работа по повышению конкурентоспособности товаров, работ и услуг на 9 социально-значимых рынках. В целях контроля за внедрением Стандарта развития конкуренции в субъектах РФ и реализации "дорожной карты" на уровне муниципального образования определен 21 ключевой показатель развития конкуренции. По итогам 1 квартала 2024 года, доля достигнутых плановых значений показателей̆ - 66,7%.</t>
  </si>
  <si>
    <t xml:space="preserve">Подпрограмма 4 "Развитие потребительского рынка и услуг на территории муниципального образования Московской области" </t>
  </si>
  <si>
    <t>Подпрограмма 4 "Развитие потребительского рынка и услуг на территории муниципального образования Московской области"</t>
  </si>
  <si>
    <t>Размещен 161 объект.</t>
  </si>
  <si>
    <t>Строительство и капитальный ремонт объектов социальной инфраструктуры</t>
  </si>
  <si>
    <t>Профинансировано по состоянию на 31.03.2024 (тыс. руб.)</t>
  </si>
  <si>
    <t>Мероприятия по доступной среде будут проведены до конца текущего года.</t>
  </si>
  <si>
    <t>Произведены расходы: на оплату труда и начисления на выплаты по оплате труда, оплату налогов, коммунальных услуг и других текущих платежей. Проведено 58 мероприятий.</t>
  </si>
  <si>
    <t>Срок реализации мероприятия 4 квартал т.г.</t>
  </si>
  <si>
    <t>На 2024 год финансирование не предусмотрено.</t>
  </si>
  <si>
    <t xml:space="preserve">Ремонт и обустройство  муниципальных учреждений в области физической культуры и спорта. </t>
  </si>
  <si>
    <t>Мероприятие 2.2 «Создание доступной среды в муниципальных учреждениях физической культуры и спорта и в муниципальных учреждениях дополнительного образования сферы спорта»</t>
  </si>
  <si>
    <t>Основное мероприятие 01. «Подготовка спортивных сборных команд»</t>
  </si>
  <si>
    <t>Мероприятие 01.01.  «Расходы на обеспечение деятельности муниципальных учреждений по подготовке спортивного резерва»</t>
  </si>
  <si>
    <t>Мероприятие 01.02.
«Предоставление субсидий на иные цели из бюджета муниципального образования муниципальным учреждениям, оказывающим услуги по спортивной подготовке»</t>
  </si>
  <si>
    <t xml:space="preserve"> Основное мероприятие 02. «Подготовка спортивного резерва учреждениями, реализующими дополнительные образовательные программы спортивной подготовки»</t>
  </si>
  <si>
    <t xml:space="preserve"> Мероприятие 2.11 «Укрепление материально-технической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t>
  </si>
  <si>
    <t>Федеральный проект P5 «Спорт - норма жизни»</t>
  </si>
  <si>
    <t>Мероприятие P5.2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</si>
  <si>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Заключены муниципальные  контракты   на поставку спортивного оборудования.</t>
  </si>
  <si>
    <t>Проведение конкурса "Лучший по профессии" планируется в 4 квартале 2024 года.</t>
  </si>
  <si>
    <t>Проводятся конкурсные процедуры для заключения муниципальных контрактов на проведение работ по уничтожению борщевика на муниципальных землях.</t>
  </si>
  <si>
    <t>Оперативный отчет  о реализации мероприятий
 муниципальной программы городского округа Мытищи
"Экология и окружающая среда"</t>
  </si>
  <si>
    <t xml:space="preserve">Ведется подготовка документации для проведения конкурентных процедур. </t>
  </si>
  <si>
    <t>Мероприятие будет реализовано в срок до 31.12.2024.</t>
  </si>
  <si>
    <t>Мероприятие в период 2024 года не реализуется.</t>
  </si>
  <si>
    <t>Ведется подготовка документации для проведения конкурентных процедур.</t>
  </si>
  <si>
    <t>Мероприятие в период 2024 года не реализовывается.</t>
  </si>
  <si>
    <t xml:space="preserve">Произведена оплата договора водопользования.
Ведется подготовка документации для проведения конкурентных процедур. </t>
  </si>
  <si>
    <t>Мероприятие 1.5 
Разработка проекта работ по ликвидации накопленного вреда окружающей среде</t>
  </si>
  <si>
    <t>Мероприятие 02.09 
Вывоз, утилизация и/или обезвреживание фильтрата и оказание услуг по сбору и утилизации свалочного газа с полигона ТКО</t>
  </si>
  <si>
    <t>Финансирование мероприятий подпрограммы  в 2024 году не предусмотрено.</t>
  </si>
  <si>
    <t>Выданы свидетельства о праве на получение социальной выплаты на приобретение жилого помещения или создание объекта индивидуального жилищного строительства 5 молодым семьям.</t>
  </si>
  <si>
    <t xml:space="preserve">Оформляется документация для проведения аукционов на приобретение квартир для обеспечения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t>
  </si>
  <si>
    <t>Мероприятие 1.2 Предоставление жилищного сертификата и единовременной социальной выплаты.</t>
  </si>
  <si>
    <t xml:space="preserve">Двум детям-сиротам выданы сертификаты на приобретение квартир на территории Московской области. </t>
  </si>
  <si>
    <t>Финансирование мероприятий подпрограммы за счет средств федерального бюджета в 2024 году не предусмотрено.</t>
  </si>
  <si>
    <t>Мероприятие 02.01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</si>
  <si>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Мероприятие 02.02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</si>
  <si>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Оперативный отчет о реализации мероприятий 
муниципальной программы городского округа Мытищи     </t>
  </si>
  <si>
    <t xml:space="preserve">Мероприятие 01.02
Информирование населения об основных событиях социально-экономического развития, общественно-политической жизни, освещение деятельности в электронных СМИ, распространяемых в сети Интернет (сетевых изданиях). </t>
  </si>
  <si>
    <t>В отчетном периоде размещались новостные сюжеты, информация  о социально-значимых мероприятиях, проведенных на территории округа, в сетке вещания областного радио: "Радио 1" в количестве 12 минут; "Радио Мытищи" в количестве 9 660 минут.</t>
  </si>
  <si>
    <t>Для мероприятий, организованных на территории городского округа Мытищи, изготавливалась полиграфическая продукция:  поздравительные адреса, листовки, плакаты с социальной рекламой, плакаты-афиши с социальной рекламой и иная социально-значимая продукция в количестве 9 587 штук.</t>
  </si>
  <si>
    <t>Срок реализации мероприятия 2-4 квартал т.г.</t>
  </si>
  <si>
    <t xml:space="preserve">К праздничным мероприятиям МКУ "ТУ "Федоскино" приобретены флаги в количестве 135 штук.      </t>
  </si>
  <si>
    <t>Подпрограмма 3 " Эффективное местное самоуправление"</t>
  </si>
  <si>
    <t>Основное мероприятие 02.
Практики 
инициативного бюджетирования.</t>
  </si>
  <si>
    <t>Мероприятие 02.01.                              Реализация на 
территориях муниципальных образований проектов граждан, сформированных в рамках практик инициативного бюджетирования</t>
  </si>
  <si>
    <t>Проведение  муниципального молодежного  конкурса "Мисс Мытищи 2023".</t>
  </si>
  <si>
    <t>Подпрограмма 5 "Развитие добровольчества (волонтерства) в городском округе Московской области"</t>
  </si>
  <si>
    <t>Мероприятие 2.2 
Обеспечение рассмотрения и утверждения представительными органами местного самоуправления муниципального образования проекта генерального плана (внесение изменений в генеральный план) городского округа.</t>
  </si>
  <si>
    <t>Мероприятие 02.03.
 Обеспечение утверждения администрацией городского округа карты планируемого размещения объектов местного значения.</t>
  </si>
  <si>
    <t>Мероприятие 02.04. 
«Обеспечение проведения публичных слушаний/ общественных обсуждений по проекту Правил землепользования и застройки (внесение изменений в Правила землепользования и застройки) городского округа»</t>
  </si>
  <si>
    <t xml:space="preserve">Мероприятие 03.01.
Разработка и внесение изменений в нормативы градостроительного проектирования городского округа.
</t>
  </si>
  <si>
    <t>Мероприятие 03.02.Обеспечение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(внесение изменений в нормативы градостроительного проектирования) городского округа.</t>
  </si>
  <si>
    <t>Основное мероприятие 01 «Обеспечение подготовки документации по планировке территории в соответствии с документами территориального планирования Московской области, документами территориального планирования муниципального образования Московской области»</t>
  </si>
  <si>
    <t>Мероприятие 1.1 «Разработка документации по планировке территории для размещения объекта местного значения»</t>
  </si>
  <si>
    <t>Срок реализации мероприятия 4 квартал 2024 года.</t>
  </si>
  <si>
    <t>Мероприятие 04.01. Осуществление отдельных государственных полномочий в части присвоения адресов объектам адресации и согласования переустройства (или перепланировки) помещений в многоквартирном доме</t>
  </si>
  <si>
    <t>Выполнение мероприятия осуществляется в течение года в случаях выявления некондиционных объектов и рекламно-информационного оформления на территории городского округа.</t>
  </si>
  <si>
    <t>Выплаты заработной платы сотрудникам  по ликвидации объектов самовольного строительства.</t>
  </si>
  <si>
    <t>Заключен двухгодичный контракт  городской среды в части благоустройства общественных территорий Парка Яуза.</t>
  </si>
  <si>
    <t>Мероприятие F2.7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детских скверов)</t>
  </si>
  <si>
    <t>Срок реализации мероприятия 2 квартал т.г.</t>
  </si>
  <si>
    <t>Мероприятие 01.02.
Благоустройство лесопарковых зон"</t>
  </si>
  <si>
    <t>Заключен муниципальный контракт на выполнение комплекса работ по оформлению лесного участка в постоянное, бессрочное пользование.</t>
  </si>
  <si>
    <t>Мероприятие 1.4 «Мероприятие в рамках ГП МО - Устройство систем наружного освещения в рамках реализации проекта "Светлый город"»</t>
  </si>
  <si>
    <t>Мероприятие не реализуется в 2024 году.</t>
  </si>
  <si>
    <t xml:space="preserve">Мероприятие F2.01.
Мероприятие в рамках ГП МО - Ремонт дворовых территорий
</t>
  </si>
  <si>
    <t xml:space="preserve">Мероприятие 01.01.
 Мероприятие в рамках ГП МО - Ямочный ремонт асфальтового покрытия дворовых территорий
</t>
  </si>
  <si>
    <t>Мероприятие 01.02.
Мероприятие в рамках ГП МО - Создание и ремонт пешеходных коммуникаций</t>
  </si>
  <si>
    <t>Размещена закупка на работы по обустройству пешеходных коммуникаций.</t>
  </si>
  <si>
    <t>Срок реализации 
2 квартал т.г.</t>
  </si>
  <si>
    <t xml:space="preserve">Мероприятие 01.06.
Приобретение коммунальной техники
</t>
  </si>
  <si>
    <t>Заключен контракт на оказание услуг лизинга специальной техники.</t>
  </si>
  <si>
    <t xml:space="preserve">Мероприятие 01.15.
Содержание дворовых территорий 
</t>
  </si>
  <si>
    <t>Проведены сезонные работы по содержанию придомовой территории, площадь уборки   - 222 494,90 м2.</t>
  </si>
  <si>
    <t xml:space="preserve">Разница в фактических объемах финансирования и исполнения программного мероприятия обусловлена условиями, прописанными в муниципальных заданиях. </t>
  </si>
  <si>
    <t xml:space="preserve">Мероприятие 01.16.
Содержание общественных пространств (за исключением парков культуры и отдыха)
</t>
  </si>
  <si>
    <t xml:space="preserve">Выполнено содержание территории в рамках муниципального задания  на территории Пироговского (Мытищинского), Марфинского ("Парк Героев") и Хлебниковского ("Шереметьевский парк") лесопарков, скверов, бульваров площадью
2 762 234,3 м2, в том числе:  дорожек и покрытий 
787 513,3 м2; газонов и покрытий 1 916776,6 м2; детских игровых площадок 
42 шт.; тренажерных и спортивных площадок 97 шт.; площадок для выгула собак
8 шт.; скамейки 1 003 шт.; 
урны 880 шт.; контейнерные площадки 46 шт.                                                                                                                                                                   </t>
  </si>
  <si>
    <t>Заключены двухгодичные муниципальные контракты на работы по благоустройству. 
В перечень работ входят:
демонтажные работы; устройство покрытия детской  площадки из резиновой плитки с установкой бортового камня; устройство дорожек  с укладкой тротуарного камня  "Брусчатка" с установкой бортового камня; установка газонного ограждения; посев газонов.</t>
  </si>
  <si>
    <t xml:space="preserve">Выполнено содержание
6 парков: 
- 386 906,6 м2 территорий общего пользования;
- 78 259,8 м2 дорожек;
- 301 417,8 м2 газонов и покрытий;
- 120 м2 площадок для выгула собак;
- 5 106 м2 детских игровых площадок (10 шт.);
- 1 121 м2 тренажерных и спортивных площадок (7 шт.); 
- 336 шт. скамеек;
- 336  шт. урн.      
</t>
  </si>
  <si>
    <t xml:space="preserve">Мероприятие 01.19. 
Содержание внутриквартальных проездов
</t>
  </si>
  <si>
    <t xml:space="preserve">Выполнено  содержание  внутриквартальных проездов;
- 10 540,1 м2 тротуары;
- 360 ед. парковочных мест; 
- 269 м3 вывезено снега.
Выполнено содержание внутриквартальных дорог, проездов, тротуаров, парковок  в населенных пунктах территории, подведомственной МКУ "ТУ "Федоскино" - 74717,63 кв.м.;                                     
</t>
  </si>
  <si>
    <t xml:space="preserve">Мероприятие 01.21.
Содержание, ремонт и восстановление уличного освещения
</t>
  </si>
  <si>
    <t xml:space="preserve">Проведены мероприятия по:
- поставке электроэнергии  для наружного освещения;
- эксплуатации и ремонту наружного освещения;
- технологическому присоединению линий уличного освещения.
Потреблено 283 430,42 кВт/Ч.
Выполнена замена:
- 27 опор;
- 267 светильников;
- 1 018 ламп;
- 2 463,63 м проводов СИП.
</t>
  </si>
  <si>
    <t>2.14</t>
  </si>
  <si>
    <t>Мероприятие 1.29 
Модернизация асфальтовых и иных покрытий с дополнительным благоустройством на дворовых территориях</t>
  </si>
  <si>
    <t xml:space="preserve">Мероприятие 03.01.
Мероприятие в рамках ГП МО - Ремонт подъездов в многоквартирных домах
</t>
  </si>
  <si>
    <t>Подпрограмма 1 "Разработка Генерального плана развития городского округа"</t>
  </si>
  <si>
    <t>Подпрограмма  2 "Реализация политики пространственного развития городского округа "</t>
  </si>
  <si>
    <t>Проведены мероприятия по ликвидации несанкционированного навала мусора  в общем объеме - 276 м3;
Заключен муниципальный контракт  на оказание услуг по содержанию территорий общего пользования (неразграниченных земельных участков) на территории подведомственной МКУ "ТУ "Федоскино".</t>
  </si>
  <si>
    <t>17 социально ориентированным некоммерческим организациям городского округа Мытищи оказана имущественная поддержка в части предоставления муниципального имущества на льготных условиях или безвозмездное пользование общей площадью 2 074,70 кв. м.</t>
  </si>
  <si>
    <t>Освоение средств планируется до 31.12.2024 года.</t>
  </si>
  <si>
    <t xml:space="preserve">Проведено 23 февраля, 8 марта и Масленица. </t>
  </si>
  <si>
    <t>Выполнение мероприятия запланировано в 4 квартале т.г.</t>
  </si>
  <si>
    <t>Реализация прав граждан на местное самоуправление, организация взаимодействия органов местного самоуправления, защиты прав и общих интересов муниципальных образований, являющихся членами Совета, а также обеспечения координации деятельности членов Совета по развитию финансово-экономической, правовой, организационной, территориальной основ местного самоуправления.</t>
  </si>
  <si>
    <t>Осуществление компенсационных выплат на возмещение затрат старостам сельских населенных пунктов, связанных с материально-техническим и организационным обеспечением деятельности старост.</t>
  </si>
  <si>
    <t>Организованы работы по содержанию проезжей части дорог - 2 929 тыс. кв. м, тротуаров - 373 тыс. кв.м., 447 кв. м подземных пешеходных переходов, автобусных остановок - 178 ед.,  автопавильонов - 230 ед., урн - 515 ед. Выполняется обслуживание мобильных туалетных кабинок на конечных автобусных пунктах - 11 шт. Выполнены работы по содержанию и обслуживанию 47,86 км сети ливневой канализации, 8 очистных сооружений, по санитарному содержанию газонов вдоль дорог и разворотных кругов 603 372,7 м2,  ямочному ремонту асфальтобетонного покрытия - 2 397,67 кв.м., ликвидированы локальные разрушения проезжей части горячим асфальтобетоном - 855 кв.м., произведен ремонт автобусных павильонов по замене 14 стекол, вывезена  1 единица  брошенного (бесхозяйного) транспорта. Заключены контакты на проведение государственной экспертизы проектной документации в части проверки достоверности определения сметной стоимости по капитальному ремонту дорог в г. Мытищи по ул. Полетаева и в  д. Бяконтово, ул. Центральная. Заключены муниципальные контракты с ГБУ МО Лабрадор на проведение работ по контролю качества ремонта автомобильных дорог. Общая сумма заключенных контактов - 335 935 тыс. руб.</t>
  </si>
  <si>
    <t xml:space="preserve">Выполняется круглогодичное обслуживание муниципальной автостоянки площадью 4000 кв.м. на ул. Коминтерна, д. 24, г. Мытищи. Заключен контракт на приобретение 8 ед. дорожных знаков "Парковка инвалид". </t>
  </si>
  <si>
    <t>Заключение контракта запланировано на 2 квартал т.г.</t>
  </si>
  <si>
    <t xml:space="preserve">Карта планируемого размещения объектов местного значения утверждена в составе генерального плана городского округа Мытищи, утвержденного решением Совета депутатов городского округа Мытищи от 28.12.2017 №36/1 ( в редакции решения от 21.03.2024 №72/3) </t>
  </si>
  <si>
    <t>Выполнены работы по благоустройству Бульвара "Молодежный":
-устройство пешеходных дорожек;
-установка газонного ограждения;
-устройство газонов;
-устройство спорт. площадки.</t>
  </si>
  <si>
    <t>Заключен муниципальный контракт на благоустройство  сквера мкр. Пироговский, ул. Пионерская, д. 2, сквер вблизи ОКБКП, сквер у пруда Семашко. 
Выполнены работы по обустройству, содержанию катка на 2023-2024г. возле ДК "Яуза".</t>
  </si>
  <si>
    <t>Размещена закупка на благоустройство дворовых территорий по адресу
г. Мытищи, ул. Сукромка д.3, Юбилейная д.39к2</t>
  </si>
  <si>
    <t>В отчетном периоде в интернет-издании "Подмосковье сегодня" (https://mosregtoday.ru/)  размещено 64 материала.   В интернет-издании "Радио 1" (https://radio1.news/) размещено- 96 материалов о деятельности органов местного самоуправления ГОМ. Проводилась  работа по сопровождению и обслуживанию официального сайта ОМС ГОМ. В электронных СМИ (сетевых изданиях) размещались новостные, тематические и информационные материалы в количестве 6 592.</t>
  </si>
  <si>
    <t>Срок реализации 4 квартал т.г.</t>
  </si>
  <si>
    <t xml:space="preserve">Произведены расходы:
-  выплаты заработной платы с начислениями;
-выплаты сотрудникам в отпуске по уходу за ребенком до 3-х лет;
- оплата услуг связи, интернета, коммунальных услуг (водоснабжение и стоки, тепловая энергия, электроэнергия, вывоз ТКО);
- оплата работ и услуг по содержанию имущества (содержание и текущий ремонт, ТО систем охраны, предоставление жилищно-коммунальных услуг, ТО ИТП).                                                                       </t>
  </si>
  <si>
    <t>Свидетельство действительно до 20.12.2024 года.</t>
  </si>
  <si>
    <t>Многодетной семье - участнице подпрограммы выдано свидетельство о праве на получение жилищной субсидии на приобретение жилого помещения или строительство индивидуального жилого дома на территории Московской области.</t>
  </si>
  <si>
    <t>Развитие инженерной инфраструктуры и энергоэффективности и отрасли обращения с отходами</t>
  </si>
  <si>
    <t xml:space="preserve">"Развитие инженерной инфраструктуры и энергоэффективности и отрасли обращения с отходами" </t>
  </si>
  <si>
    <t>Подпрограмма 1 "Развитие системы информирования населения о деятельности органов местного самоуправления городских округов Московской области, создание доступной современной медиасреды"</t>
  </si>
  <si>
    <t>Подпрограмма  2 «Создание условий для обеспечения комфортного проживания жителей, в том числе в многоквартирных домах на территории Московской области»</t>
  </si>
  <si>
    <t>Подпрограмма II  "Создание условий для обеспечения комфортного проживания жителей, в том числе в многоквартирных домах на территории Московской области"</t>
  </si>
  <si>
    <t>УТВЕРДИТЬ</t>
  </si>
  <si>
    <t>постановлением Администрации</t>
  </si>
  <si>
    <t>городского округа Мытищи</t>
  </si>
  <si>
    <t>Подпрограмма 3. "Обеспечение мероприятий гражданской обороны на территории муниципального образования Московской области"</t>
  </si>
  <si>
    <t>Подпрограмма 4. "Обеспечение пожарной безопасности на территории муниципального образования Московской области"</t>
  </si>
  <si>
    <t>Подпрограмма 5. "Обеспечение безопасности населения на водных объектах, расположенных на территории
муниципального образования Московской области"</t>
  </si>
  <si>
    <t>Подпрограмма 5. "Обеспечение безопасности населения на водных объектах, расположенных на территории муниципального образования Московской области"</t>
  </si>
  <si>
    <t>Мероприятие 01.03. 
Поддержка творческой деятельности и техническое оснащение детских и кукольных театров</t>
  </si>
  <si>
    <t>Основное мероприятие 05. «Финансовое обеспечение организаций дополнительного образования сферы культуры Московской области»</t>
  </si>
  <si>
    <t>Произведены расходы: на выплату заработной платы с начислениями, сотрудникам в отпуске по уходу за ребенком    до  3-х лет, оплату услуг связи и интернет, коммунальных услуг, услуг по содержанию имущества, приобретение хозяйственных товаров, оплата транспортного налога.</t>
  </si>
  <si>
    <t>Заключен контракт на постановку спектакля 
"8 любящих женщин".</t>
  </si>
  <si>
    <t>Планируется проведение фестиваля туризма в
3-м квартале.</t>
  </si>
  <si>
    <t>Выплаты производятся в соответствии с документами, представленными частными школами.</t>
  </si>
  <si>
    <t>Полный расчет по заработной плате за март произведен в апреле 2024 года.</t>
  </si>
  <si>
    <t>Оплата услуг за март произведена в апреле 2024 года.</t>
  </si>
  <si>
    <t>Оплата за март произведена в апреле 2024 года.</t>
  </si>
  <si>
    <t>Оплата произведена по фактической посещаемости за январь-февраль
2024 года.</t>
  </si>
  <si>
    <t>Оплата за март  произведена в апреле 2024 года.</t>
  </si>
  <si>
    <t>Расходы произведены по фактически представленным документам. Оплата за март  произведена в апреле 2024 года.</t>
  </si>
  <si>
    <t>Расходы запланированы на 2-4 кварталы 2024 года.</t>
  </si>
  <si>
    <t>Освобождение от родительской платы семей отдельных категорий граждан, участвующих в специальной военной операции.
Расходы за январь-февраль произведены по фактически представленным документам.</t>
  </si>
  <si>
    <t>Расходы запланированы на 2-3 кварталы 2024 года.</t>
  </si>
  <si>
    <t>Расходы запланированы на 4 квартал 2024 года.</t>
  </si>
  <si>
    <t>Расходы запланированы на 2-4 квартал 2024 года.</t>
  </si>
  <si>
    <t>Оплата произведена за январь-февраль 2024 года (выплата заработной платы, оплата коммунальных услуг, текущих расходов, арендной платы). Оплата произведена АНОО школа "ВЕКТОР", ЧУДО "Маленькая страна Мытищи". 
Направлены заявки в министерство образования Московской области на финансирование из бюджета Московской области.</t>
  </si>
  <si>
    <t>Оставшиеся денежные средства будут реализованы в последуюшие периоды т.г.</t>
  </si>
  <si>
    <t>Закупка оборудования для реализации образовательных процессов в сфере разработки, производства и эксплуатации беспилотных авиационных систем.</t>
  </si>
  <si>
    <t>Мероприятие 01.08.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на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</si>
  <si>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Оказана материальная помощь
1 семье участников СВО, погибших при исполнении воинского долга и предоставлена социальная выплата
147 сотрудникам МУ МВД "Мытищинское".</t>
  </si>
  <si>
    <t xml:space="preserve">Выполнено: демонтаж старой электропроводки 580 м, электрощита в сборе со счетчиком и автоматическими выключателями 1 шт., демонтаж светильников 3 шт., выключателей 2 шт., подрозетников 38 шт., разборка перегородок из гипсовых плит 9,9 м2, стальных конструкций (закладные детали стен и потолков) 0,21т., металлических перемычек в стенах 0,031т., штукатурных уголков 43 м.п., заделка отверстий от подрозетников 3,8 м., огрунтовка с окраской поверхностей стен 490 м2, усиление стены (после демонтажа перегородки) 0,0136 т., разборка и смена керамогранитных плит 600х600 мм 31 шт., устройство плинтусов из плит керамогранитных 26,95 м, устройство потолков Грильято 149,5 м2 (новый) огрунтовка и окраска потолков 56,9 м2, монтаж перегородок с остеклением 10,47 м2.
</t>
  </si>
  <si>
    <t>Оплата услуг будет произведена в 3-4  кварталах т.г.</t>
  </si>
  <si>
    <t>Проведена разработка локальных актов, регламентирующих порядок обучения по охране труда, консультирование по вопросам подготовки локальных актов. Обучение работников муниципальных организаций, подлежащих обучению по охране труда, ведется в соответствующих организациях в установленном порядке.</t>
  </si>
  <si>
    <t>Проведено 58 физкультурно-оздоровительных и спортивных мероприятий, принято участие в
102 мероприятиях и соревнованиях различного уровня.</t>
  </si>
  <si>
    <t>Оплата по контрактам будет осуществляться в
4 квартале 2024 года.</t>
  </si>
  <si>
    <t>Отловлено 155 животных,
5 животных находятся на пожизненном содержании в приюте. Выплачена заработная плата сотруднику.</t>
  </si>
  <si>
    <t xml:space="preserve">Заключение контракта на утилизацию трупов безнадзорных собак, конкурсная документация находится в стадии разработки.  </t>
  </si>
  <si>
    <t>Выполнены работы по обслуживанию специализированной площадки
(южнее п. Кардо-Лента).</t>
  </si>
  <si>
    <t>Актуализированы списки членов народных дружин в целях оказания услуг по личному страхованию народных дружинников в рамках государственной программы "Безопасность Подмосковья на 2017-2024гг". В целях вовлечения граждан в члены народных дружин в средствах массовой информации (официальный сайт Администрации г.о. Мытищи, печатные издания, интернет-ресурсы) размещается информация о деятельности народных дружин, например, об их постоянном участии в проведении рейдов по снижению травматизма и смертности на объектах железнодорожной инфраструктуры.</t>
  </si>
  <si>
    <t>Проведены мероприятия: встреча Нового года, Рождество, Крещение Господне, мероприятие посвященное дню защитника Отечества, Масленица.</t>
  </si>
  <si>
    <t xml:space="preserve">В спортивной школе «ЦДЮС» в течение года запланировано проведение круглого стола «Экстремизму и терроризму – нет». В образовательных учреждениях планируется провести мероприятия, обеспечивающие открытое выражение и обсуждение учащимися вопросов межнациональных отношений и религиозной принадлежности: беседы, лекции, «круглые столы», психологические тренинги, направленные на воспитание  толерантности,  предупреждение  экстремизма и ксенофобии. Темы занятий:  «Мы – граждане России», «День памяти событий в Беслане», «День народного единства», «У экстремизма нет национальности», «Права человека глазами ребенка», «День защиты детей»,  «День России», «Мир без насилия», «Неформальные молодёжные течения и движения». В работе используются фильмы по профилактике терроризма в молодежной среде, разработанные Главным управлением региональной безопасности Московской области. За отчетный период на территории городского округа  Мытищи конфликтов по причине расовой и религиозной розни, а также фактов пропаганды национализма не выявлено.  </t>
  </si>
  <si>
    <t>Подпрограмма 3.  "Обеспечение мероприятий гражданской обороны на территории муниципального образования Московской области"</t>
  </si>
  <si>
    <t>Листовки на противопожарную тематику формата А4. в количестве 3000 шт. будут изготовлены в
4-ом квартале 2024 года.</t>
  </si>
  <si>
    <t>Финансирование в
2024 году не предусмотрено.</t>
  </si>
  <si>
    <t>Финансирование 
в 2024 году не предусмотрено.</t>
  </si>
  <si>
    <t>Денежные средства будут освоены до конца
2024 года.</t>
  </si>
  <si>
    <t>Финансирование 
2024 году не предусмотрено.</t>
  </si>
  <si>
    <t>Мероприятие запланировано на
2-й кв. 2024г.</t>
  </si>
  <si>
    <t>Мероприятие запланировано на 
3-й кв. 2024г.</t>
  </si>
  <si>
    <t>Оперативный отчет  о реализации мероприятий
муниципальной программы городского округа Мытищи</t>
  </si>
  <si>
    <t>Реализация денежных средств в последующих периодах т.г.</t>
  </si>
  <si>
    <t>Открыты: ресторан "Тарелочки" г. Мытищи, Новомытищинский просп., 4А, кафе "Рача" г. Мытищи  ул. Разведчика Абеля, 3.</t>
  </si>
  <si>
    <t>ИП Мустафа заде Паша Юсиф Оглы г. Мытищи (парикмахерская), ул. Кирпичная д.1, ИП Оганесян С.О. г. Мытищи, ул.2-ая Институтская д.28 (парикмахерская), ИП Бабкин К.А. г. Мытищи, ул. Щербакова д.6 (услуги ремонта спортивного инвентаря), ИП Горбиль В.Н. (салон красоты "Сода") г.о. Мытищи, проспект Астрахова д.1 к.3, ИП Ануфриава А.А. г.о. Мытищи, проспект Астрахова д.7 (маникюрная студия), ИП Гусейнова У.М. г. Мытищи, Колпакова д.44 (студия маникюра), ИП Лыков Д.Ю. г. Мытищи, 1-ый Стрелковый пер. д1 (барбершоп "Черная кость"), ИП Паньшина Е.Д. г. Мытищи, ул. Комарова д.5 (барбершоп "Черная кость").</t>
  </si>
  <si>
    <t>Магазин ВкусВилл АО "ВкусВилл" Мытищи, Астрахова, д. 14 - 167 кв.м., магазин Магнит АО "Тандер" г. Мытищи, ул. Астрахова, д.14 - 565 кв.м., магазин Красное и Белое  ООО "Альфа-М" г. Мытищи, пр-т Астрахова, д. 5А - 80 кв.м., магазин Пятёрочка ООО "Агроторг"  г. Мытищи, 1-й Стрелковый пер. д.3 - 583 кв.м., магазин Мираторг ООО "Продмир" г.о. Мытищи, д. Ульянково, ул.Осташковская, д.2В - 585 кв.м., магазин Дикси АО "Дикси Юг" г. Мытищи, Тенистый бульвар, д. 14 - 575 кв.м., магазин Улыбка Радуги ООО "Дрогери ритейл" г. Мытищи, 1-й Стрелковый пер., д.3 - 130,4 кв.м.</t>
  </si>
  <si>
    <t>В печатных изданиях  на официальных страницах и аккаунтах  Главы городского округа Мытищи, Администрации, размещались информационные материалы (посты) в количестве
- 13 678 ед., в социальных сетях областных изданий - 
19 ед.</t>
  </si>
  <si>
    <t>Перевозки осуществлялись в соответствии с муниципальными контрактами, заключенными с ИП Матвеенко А.П., ИП Миксюк Н.С. Транспорт выделялся на 47 мероприятий, выполнено
1643,6 час., перевезено 8959 чел.</t>
  </si>
  <si>
    <t>Услуги оказаны 87 транспортными средствами  в рамках заключенных муниципальных контрактов с АО "МОСТРАНСАВТО" по 15 муниципальным маршрутам согласно расписанию движения и в соответствии с утвержденными параметрами перевозок. Перечислен аванс в размере
21 551,75 тыс. руб. в соответствии с условиями контрактов.</t>
  </si>
  <si>
    <t>Произведена частичная оплата контракта на разработку документации по планировке территории  для размещения линейного объекта от с. Марфино, ул. Цветочная до жилых домов, расположенных вблизи д. Малое Ивановское,  срок выполнения работ по контракту 30.08.2024. Проводятся проектно-изыскательские работы на строительство автомобильной дороги от ул. Селезнева до ул. Станционная, включая мостовой переход через реку Яуза, срок выполнения работ по контракту 31.05.2024.</t>
  </si>
  <si>
    <t>Заключен муниципальный контракт на ремонт тротуара и обустройству территории по ул. Колпакова д. 33-37 в г. Мытищи на сумму
8 046,8 тыс. руб., срок выполнения работ - 30.06.2024 г.</t>
  </si>
  <si>
    <t>Работы осуществляются с наступлением весеннего периода с 
15 апреля по 15 мая.</t>
  </si>
  <si>
    <t>Работы осуществляются с наступлением весеннего периода с
15 апреля по 15 мая.</t>
  </si>
  <si>
    <t>Выплаты стимулирующего характера будут произведены сотрудникам МФЦ Мытищи в 4 квартале 2024 года.</t>
  </si>
  <si>
    <t>Закупка комплектов оборудования для 3-х образовательных учреждений  запланированы на 2 полугодие 2024 года.</t>
  </si>
  <si>
    <t xml:space="preserve">Мероприятие  запланировано  на 
2 полугодие 2024 года. </t>
  </si>
  <si>
    <t>Осуществлялось обслуживание информационных ресурсов и систем (реестры Администрации городского округа Мытищи в количестве 10 шт., системы на базе 1С Предприятие: документооборот, бухгалтерия, архив баз системы документооборот, МСЭД, учетно-управленческие системы, сайт Администрации городского округа Мытищи); выполнены работы по регламентному обслуживанию и модернизации сетевой, компьютерной и телефонной инфраструктур.</t>
  </si>
  <si>
    <t xml:space="preserve">Общественные обсуждения  по проекту внесения изменений в Генеральный план  городского округа Мытищи планируются к выполнению после направления  материалов  Комитетом по архитектуре и градостроительству Московской области в Администрацию го Мытищи. </t>
  </si>
  <si>
    <t>Решение Совета депутатов  городского округа Мытищи от 09.11.2023 № 5842 утверждены внесения   изменений в Правила землепользования и застройки городского округа Мытищи Московской области.</t>
  </si>
  <si>
    <t>Мероприятие 02.05. 
Обеспечение утверждения Администрацией городского округа проекта Правил землепользования и застройки городского округа (внесение изменений в Правила землепользования и застройки).</t>
  </si>
  <si>
    <t>Выполнение мероприятия не запланировано на
2024 год.</t>
  </si>
  <si>
    <t>Решением Совета депутатов  городского округа Мытищи от 17.02.2022 №36/3 утверждены   изменения в Генеральный план городского округа Мытищи Московской области.</t>
  </si>
  <si>
    <t>Внесение изменений планируется в 3-4 квартале т.г.</t>
  </si>
  <si>
    <t>Общественные обсуждения  по проекту внесения изменений в Правила землепользования и застройки территории (части территории)  городского округа Мытищи планируются к выполнению после направления  материалов  Комитетом по архитектуре и градостроительству Московской области в Администрацию
г.о. Мытищи.</t>
  </si>
  <si>
    <t>В 2024 году предусмотрено выполнение мероприятий в рамках муниципальной программы "Управление имущестом и муниципальными финансами".</t>
  </si>
  <si>
    <t>Заключение контракта на благоустройство Сквера по адресу: г. Мытищи, ул. Воронина возле д.6. во 2-ом квартале т.г.</t>
  </si>
  <si>
    <t>Подготовка аукционной документации во 
2 квартале т. г.</t>
  </si>
  <si>
    <t>Срок реализации мероприятия 31.07.2024.</t>
  </si>
  <si>
    <t>Заключение контрактов планируется во
2 - м квартале т.г.</t>
  </si>
  <si>
    <t>.Подготовка аукционной документации во 
2 квартале т. г.</t>
  </si>
  <si>
    <t>Мероприятие 1.22.
Мероприятие, не включенное в ГП МО - Устройство систем наружного освещения в рамках реализации проекта "Светлый город"</t>
  </si>
  <si>
    <t>Реализация мероприятия запланирована на
2 полугодие 2024 года.</t>
  </si>
  <si>
    <t xml:space="preserve">Проводится обслуживание лесного участка по адресу п. Туристический пансионат Клязьминское водохранилище 420 тыс.м2. 
Проведены мероприятия по: 
- обучению сотрудников; 
- выплата заработной платы сотрудникам.                </t>
  </si>
  <si>
    <t>Выполнены работы по проектированию средней общеобразовательной школы на 600 мест по адресу: Московская область, г.о. Мытищи, д. Пирогово, ЖК "Пироговская Ривьера" проведены инженерно-геодезические, геологические, гидрометеорологические, экологические изыскания.</t>
  </si>
  <si>
    <t>1-10</t>
  </si>
  <si>
    <t>Подпрограмма 7 " Обеспечение доступности для инвалидов и маломобильных групп населения объектов инфраструктуры и услуг".</t>
  </si>
  <si>
    <t>Подпрограмма 4. "Обеспечение пожарной безопасности на территории на территории муниципального образования Московской области"</t>
  </si>
  <si>
    <t>Подпрограмма 5. "Обеспечение безопасности населения на водных объектах, расположенных на территории на территории муниципального образования Московской области"</t>
  </si>
  <si>
    <t>Подпрограмма 1 "Эффективное управление имущественным комплексом"</t>
  </si>
  <si>
    <t>Подпрограмма  2 "Реализация политики пространственного развития городского округа"</t>
  </si>
  <si>
    <t>Подпрограмма  2 "Создание условий для обеспечения комфортного проживания жителей, в том числе многоквартирных домах на территории Московской области"</t>
  </si>
  <si>
    <t>11-12</t>
  </si>
  <si>
    <t>11</t>
  </si>
  <si>
    <t>13-23</t>
  </si>
  <si>
    <t>13-14</t>
  </si>
  <si>
    <t>14-15</t>
  </si>
  <si>
    <t>15-20</t>
  </si>
  <si>
    <t>20-21</t>
  </si>
  <si>
    <t>22</t>
  </si>
  <si>
    <t>24-34</t>
  </si>
  <si>
    <t>24-32</t>
  </si>
  <si>
    <t>32-33</t>
  </si>
  <si>
    <t>33-34</t>
  </si>
  <si>
    <t>35-41</t>
  </si>
  <si>
    <t>35-36</t>
  </si>
  <si>
    <t>37</t>
  </si>
  <si>
    <t>38</t>
  </si>
  <si>
    <t>39-40</t>
  </si>
  <si>
    <t>42-46</t>
  </si>
  <si>
    <t>42-43</t>
  </si>
  <si>
    <t>43-46</t>
  </si>
  <si>
    <t>47-49</t>
  </si>
  <si>
    <t>48-49</t>
  </si>
  <si>
    <t>47</t>
  </si>
  <si>
    <t>48</t>
  </si>
  <si>
    <t>50-54</t>
  </si>
  <si>
    <t>50</t>
  </si>
  <si>
    <t>51-52</t>
  </si>
  <si>
    <t>52-53</t>
  </si>
  <si>
    <t>53-54</t>
  </si>
  <si>
    <t>55-76</t>
  </si>
  <si>
    <t>55-66</t>
  </si>
  <si>
    <t>66-69</t>
  </si>
  <si>
    <t>70-72</t>
  </si>
  <si>
    <t>74-75</t>
  </si>
  <si>
    <t>75-76</t>
  </si>
  <si>
    <t>77-83</t>
  </si>
  <si>
    <t>78-79</t>
  </si>
  <si>
    <t>84-92</t>
  </si>
  <si>
    <t>84-86</t>
  </si>
  <si>
    <t>86-87</t>
  </si>
  <si>
    <t>87-88</t>
  </si>
  <si>
    <t>88-89</t>
  </si>
  <si>
    <t>89-90</t>
  </si>
  <si>
    <t>91-92</t>
  </si>
  <si>
    <t>93-102</t>
  </si>
  <si>
    <t>94-96</t>
  </si>
  <si>
    <t>96-98</t>
  </si>
  <si>
    <t>98-102</t>
  </si>
  <si>
    <t>103-109</t>
  </si>
  <si>
    <t>103-105</t>
  </si>
  <si>
    <t>105</t>
  </si>
  <si>
    <t>106-109</t>
  </si>
  <si>
    <t>110-118</t>
  </si>
  <si>
    <t>110-114</t>
  </si>
  <si>
    <t>114-115</t>
  </si>
  <si>
    <t>115-116</t>
  </si>
  <si>
    <t>116</t>
  </si>
  <si>
    <t>116-118</t>
  </si>
  <si>
    <t>119-126</t>
  </si>
  <si>
    <t>120-123</t>
  </si>
  <si>
    <t>123</t>
  </si>
  <si>
    <t>124-126</t>
  </si>
  <si>
    <t>127-135</t>
  </si>
  <si>
    <t>127-129</t>
  </si>
  <si>
    <t>129-134</t>
  </si>
  <si>
    <t>134-135</t>
  </si>
  <si>
    <t>136-142</t>
  </si>
  <si>
    <t>136-139</t>
  </si>
  <si>
    <t>140-141</t>
  </si>
  <si>
    <t>141-142</t>
  </si>
  <si>
    <t>143-153</t>
  </si>
  <si>
    <t>143-146</t>
  </si>
  <si>
    <t>147-153</t>
  </si>
  <si>
    <t>153</t>
  </si>
  <si>
    <t>154-163</t>
  </si>
  <si>
    <t>154-159</t>
  </si>
  <si>
    <t>160-163</t>
  </si>
  <si>
    <t>164-165</t>
  </si>
  <si>
    <t>Разработка аукционной документации на сумму 7650 т.р.. на проведение ремонта крыши по объекту: МБОУ СОШ №19 дошкольное отделение "Березка" по адресу: г.о. Мытищи, пос. Пироговский, ул. Тимирязева, д.4а.</t>
  </si>
  <si>
    <t xml:space="preserve">Оплата за март произведена в апреле 2024 года. </t>
  </si>
  <si>
    <t xml:space="preserve">Фактическая численность граждан (мужчины 60 лет и старше и женщины 55 лет и старше), посещающих занятия в учреждениях спорта, культуры, социального обслуживания, а также участвующих в экскурсионных поездках,составила 8958 человека.
</t>
  </si>
  <si>
    <t xml:space="preserve">Мероприятие 05.04
Изготовление и размещение рекламы, агитационных материалов направленных на: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формирования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
</t>
  </si>
  <si>
    <t>На территории г.о. Мытищи планируется проведение антинаркотических месячников, в рамках которых состоятся круглые столы, будут проведены викторины, спорт.мероприятия, демонстрация фильмов направленных на профилактику наркомании и пропаганду здорового образа жизни.</t>
  </si>
  <si>
    <t>Работы производятся  в течении года.</t>
  </si>
  <si>
    <t>Заключение договоров и соглашений в целях пополнения материально-технических и продовольственных средств для ликвидации чрезвычайных ситуаций в городском округе Мытищи в рамках номенклатуры во 2-3 кварталах т.г.</t>
  </si>
  <si>
    <t>Заключены контракты на оказание услуг: услуг связи местных соединений в МКУ "ГЗ Мытищи"; внутризоновой, местной телефонной связи; по предоставлению физических цепей для обеспечения работы оконечных устройств (сирен) муниципальной системы оповещения"; по водоснабжению и водоотведению; по содержанию и текущему ремонту общедомового имущества; поставки автомобильного топлива через сеть автозаправочных станций с использованием пластиковых карт по отслеживанию сигналов тревоги, проверке и подтверждению нормального функционирования системы, эксплуатационному обслуживанию ТСО и реагированию; по обучению сотрудников по охране труда.</t>
  </si>
  <si>
    <t>Заключение договоров и соглашений в целях пополнения материально-технических и продовольственных средств для ликвидации чрезвычайных ситуаций в городском округе Мытищи в рамках номенклатуры во
2-3 кварталах т.г.</t>
  </si>
  <si>
    <t>Содержание и ремонт защитных сооружений ГО планируется после их оформления в муниципальную собственность в 4-ом квартале т.г.</t>
  </si>
  <si>
    <t>1.Заключено 3 муниципальных контракта на:
- реконструкцию водозаборного узла; 
- на выполнение функций по авторскому надзору на объекте. 
- выполнение функций стройконтроля на объекте.
2.Выполнены следующие работы:
- конструктивные решения павильонов скважин, здания насосной станции. 
- монтаж накопительной емкости;
- благоустройство территории;
- устройство линии наружного освещения.
Производится осуществление авторского надзора на объекте.
Оказаны услуги по стройконтролю на объекте за январь и февраль 2024г.</t>
  </si>
  <si>
    <t>Обработано  11 048 обращений от граждан, диспетчерских и дежурных служб ЖКХ и ресурсоснабжающих организаций об аварийных ситуациях, нарушающих бесперебойное обеспечение условий жизнедеятельности населения.
Содержание МКУ УЖКХ Мытищи, вкл.оплату труда сотрудников с налогообложением и соц.выплатами, оплату услуг связи, работ и услуг по содержанию и обслуживанию имущества и программной техники, приобретение материальных запасов.</t>
  </si>
  <si>
    <t xml:space="preserve">На территории городского округа Мытищи расположена и успешно функционирует промышленная площадка "Аббакумово", на которой осуществляют деятельность субъекты бизнеса в сферах производства, строительства и логистики. На территории  промышленной площадки «Пирогово» городского округа Мытищи осуществляется строительство технопарка "Пирогово". Планируется построить 8 производственно-складских комплексов, включающих в себя 26 производственно-складских блоков (подформата mini –от 100 до 300 кв.м.).  Построен строительный городок, проведены  изыскательные работы, выполнены конструкции из множества свай, предназначенные для укрепления фундамента и поддержки здания. Производится закупка материалов у поставщиков. Компания ООО «Элма-Мытищи» приобрела на аукционе  промышленную площадку ПАО «Мосстройпластмасс». ООО «Элма-Мытищи» создает производственно-складской комплекс класса «С». Проект развития комплекса включает обновление и реконструкцию зданий, облагораживание  территории комплекса. Администрацией округа проводится мониторинг крупных инвесторов с целью привлечения их к созданию индустриальных парков, промышленных площадок. Информация о мерах поддержки индустриальных и технопарков Правительства Московской области доведена до инвесторов. </t>
  </si>
  <si>
    <t xml:space="preserve">На главной странице сайта органов местного самоуправления городского округа Мытищи  в разделе «Деятельность» подраздел «Бизнес и предпринимательство» размещена информация о мерах поддержки бизнеса, а также в подразделе «Экономика»/«Инвестиции» размещен актуализированный  инвестиционный паспорт городского округа Мытищи и перечень свободных объектов, предназначенных для осуществления деятельности субъектов малого и среднего предпринимательства. Перечень обновляется ежемесячно и включает в себя 40 объектов муниципального имущества, 31 земельный участок, 4 производственно-складских помещения, 21 офисное помещение коммерческого имущества.   Информация о свободных земельных участках, производственных площадях размещена на Едином инвестиционном портале Московской области. 
Сведения о строящихся объектах с контактами инвесторов ежемесячно направляется в  отдел государственной статистики г.о. Мытищи для сбора информации по формам статистического наблюдения №П-2 «Сведения об инвестициях в нефинансовые активы» и  №П-2 (инвест) «Сведения об инвестиционной деятельности». За отчетный период  объем инвестиций, привлеченных в основной капитал (без учета бюджетных инвестиций) оценочно составил 7618,28 млн. руб. Соответственно на душу населения -  24,6 тыс. руб. при численности населения на 01.01.2024 г. - 309564 человека. При получении официальной статистической отчетности показатели будут скорректированы.   </t>
  </si>
  <si>
    <t>Изготовлено и проведено на телеканале  "Первый Мытищинский" 46 027 мин. новостных сюжетов, эфиров, тематических и информационных программ: выпуски информационной программы "Новости" "День", информационно-аналитической программы "Неделя", в рамках программы "Диалог с властью" транслировались эфиры с представителями администрации и депутатов городского округа Мытищи и др.
На канале "Мытищи Инфо" изготовлено и проведено эфиров в количестве 
32 028 мин.</t>
  </si>
  <si>
    <t>В печатных изданиях размещались нормативные правовые акты, информационные и тематические материалы о жизни и деятельности городского округа Мытищи   (в газетах: "Родники" - 
24 полосы; "Официальные Мытищи"- 536 полос.)</t>
  </si>
  <si>
    <t xml:space="preserve">Заседание конкурсной комиссии запланировано на 15.05.2024 г.                                                                                                                                                              </t>
  </si>
  <si>
    <t xml:space="preserve">Субсидия будет освоена во 2-4 кварталах текущего года по факту оплаты труда несовершеннолетним гражданам. </t>
  </si>
  <si>
    <t>Субсидия будет освоена во 2-3 кварталах т.г.</t>
  </si>
  <si>
    <t>1. Обслуживается около
300 км оптико-волоконных линий связи ( из них в
2024 году проложено 0,02 км)
2. Обеспечивается доступ к городской сети Wi-Fi в парках г.о. Мытищи ( уникальных пользователей 4571)
3. Подключено и обслуживается 116 социальных объектов к сети Интернет.</t>
  </si>
  <si>
    <t>Заключены договоры на выполнение работ по сносу: Московская область, г.о. Мытищи, д. Марфино, 
д. Беляниново.</t>
  </si>
  <si>
    <t>Выполнение мероприятия осуществляется в течение года в случаях выявления фактов строительства объектов самовольной постройки.</t>
  </si>
  <si>
    <t>Заключен муниципальный контракт на оказание услуг по уборке несанкционированных навалов мусора, ликвидации мусорных свалок вдоль дорог, за исключением отходов, образованных в жилых помещениях на территории 44 сельских населенных пунктов "МКУ «ТУ Федоскино" Выполнены услуги по ликвидации 150 м3 мусора.</t>
  </si>
  <si>
    <t xml:space="preserve">Заключен муниципальный контракт на приобретение мешков и перчаток для проведения субботников. </t>
  </si>
  <si>
    <t>Средняя общеобразовательная школа на 1100 мест по адресу: Московская область, г.о. Мытищи, п. Нагорное (ПИР и строительство).
Завершены работы подготовительного периода, земляные работы. Выполняются монолитные, кладочные работы, устройство наружных инженерных сетей, кровельные работы, устройство окон.</t>
  </si>
  <si>
    <t>Оплата произведена согласно актам выполненных работ.</t>
  </si>
  <si>
    <t xml:space="preserve"> 2. Детский сад на 250 мест по адресу: Московская область, г. Мытищи, мкр.17, ул. Колпакова. Выполнены работы подготовительного периода, монолитные работы, каменная кладка наружных, внутренних стен. Выполняются фасадные, кровельные, отделочные работы, монтаж технологического оборудования, благоустройство территории, устройство инженерных систем.
3. Детский сад на 250 мест по адресу: Московская область, г. Мытищи, мкр.25А, пер. 1-ый Рупасовский
Строительство завершено.</t>
  </si>
  <si>
    <t>Детский сад на 320 мест по адресу: Московская область, г.о. Мытищи, восточнее д. Погорелки. Строительство завершено. 30.08.23 г. получено заключение о соответствии и разрешение на ввод. Произведена приемка выполненных работ.</t>
  </si>
  <si>
    <t>Проектирование объекта. Оплата по окончании работ.</t>
  </si>
  <si>
    <t xml:space="preserve">Средняя общеобразовательная школа на 1100 мест по адресу: Московская область, г.о. Мытищи, д. Сухарево, ул. Школьная, стр. 18
Завершены работы подготовительного этапа, земляные работы. Ведутся монолитные работы, кладочные работы, устройство наружных сетей.
</t>
  </si>
  <si>
    <t>Заключены муниципальные контракты по ремонту 11 автомобильных дорог общего пользования местного значения на общую сумму 112 993,5 тыс. руб. Сметы на капитальный ремонт автомобильных дорог в
г. Мытищи по ул. Полетаева и в д. Бяконтово, 
ул. Центральная направлены на согласование в Мособлэкспертизу.</t>
  </si>
  <si>
    <r>
      <t>"</t>
    </r>
    <r>
      <rPr>
        <u/>
        <sz val="14"/>
        <rFont val="Times New Roman"/>
        <family val="1"/>
        <charset val="204"/>
      </rPr>
      <t>13</t>
    </r>
    <r>
      <rPr>
        <sz val="14"/>
        <rFont val="Times New Roman"/>
        <family val="1"/>
        <charset val="204"/>
      </rPr>
      <t>"_</t>
    </r>
    <r>
      <rPr>
        <u/>
        <sz val="14"/>
        <rFont val="Times New Roman"/>
        <family val="1"/>
        <charset val="204"/>
      </rPr>
      <t>05.</t>
    </r>
    <r>
      <rPr>
        <sz val="14"/>
        <rFont val="Times New Roman"/>
        <family val="1"/>
        <charset val="204"/>
      </rPr>
      <t xml:space="preserve">_2024 № </t>
    </r>
    <r>
      <rPr>
        <u/>
        <sz val="14"/>
        <rFont val="Times New Roman"/>
        <family val="1"/>
        <charset val="204"/>
      </rPr>
      <t>2504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</si>
</sst>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 _₽_-;\-* #,##0.00\ _₽_-;_-* &quot;-&quot;??\ _₽_-;_-@_-"/>
    <numFmt numFmtId="164" formatCode="_-* #,##0.00&quot;р.&quot;_-;\-* #,##0.00&quot;р.&quot;_-;_-* &quot;-&quot;??&quot;р.&quot;_-;_-@_-"/>
    <numFmt numFmtId="165" formatCode="_-* #,##0.00_р_._-;\-* #,##0.00_р_._-;_-* &quot;-&quot;??_р_._-;_-@_-"/>
    <numFmt numFmtId="166" formatCode="0.0"/>
    <numFmt numFmtId="167" formatCode="#,##0.0"/>
    <numFmt numFmtId="168" formatCode="_-* #,##0.00_р_._-;\-* #,##0.00_р_._-;_-* \-??_р_._-;_-@_-"/>
    <numFmt numFmtId="169" formatCode="_-* #,##0.00\ _₽_-;\-* #,##0.00\ _₽_-;_-* \-??\ _₽_-;_-@_-"/>
    <numFmt numFmtId="170" formatCode="#,##0.0_р_."/>
    <numFmt numFmtId="171" formatCode="#,##0.00_р_."/>
    <numFmt numFmtId="172" formatCode="#,##0.000"/>
    <numFmt numFmtId="173" formatCode="0.0000"/>
  </numFmts>
  <fonts count="15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b/>
      <sz val="14"/>
      <name val="Arial"/>
      <family val="2"/>
      <charset val="204"/>
    </font>
    <font>
      <sz val="14"/>
      <name val="Arial"/>
      <family val="2"/>
      <charset val="204"/>
    </font>
    <font>
      <sz val="10"/>
      <name val="Arial"/>
      <family val="2"/>
      <charset val="204"/>
    </font>
    <font>
      <b/>
      <sz val="14"/>
      <name val="Arial Cyr"/>
      <charset val="204"/>
    </font>
    <font>
      <i/>
      <sz val="14"/>
      <name val="Arial"/>
      <family val="2"/>
      <charset val="204"/>
    </font>
    <font>
      <sz val="14"/>
      <name val="Arial Cyr"/>
      <charset val="204"/>
    </font>
    <font>
      <sz val="11"/>
      <color indexed="8"/>
      <name val="Calibri"/>
      <family val="2"/>
      <charset val="204"/>
    </font>
    <font>
      <sz val="11"/>
      <color indexed="8"/>
      <name val="Calibri"/>
      <family val="2"/>
    </font>
    <font>
      <sz val="11"/>
      <color indexed="9"/>
      <name val="Calibri"/>
      <family val="2"/>
      <charset val="204"/>
    </font>
    <font>
      <sz val="11"/>
      <color indexed="9"/>
      <name val="Calibri"/>
      <family val="2"/>
    </font>
    <font>
      <sz val="11"/>
      <color indexed="62"/>
      <name val="Calibri"/>
      <family val="2"/>
      <charset val="204"/>
    </font>
    <font>
      <sz val="11"/>
      <color indexed="62"/>
      <name val="Calibri"/>
      <family val="2"/>
    </font>
    <font>
      <b/>
      <sz val="11"/>
      <color indexed="63"/>
      <name val="Calibri"/>
      <family val="2"/>
      <charset val="204"/>
    </font>
    <font>
      <b/>
      <sz val="11"/>
      <color indexed="63"/>
      <name val="Calibri"/>
      <family val="2"/>
    </font>
    <font>
      <b/>
      <sz val="11"/>
      <color indexed="52"/>
      <name val="Calibri"/>
      <family val="2"/>
      <charset val="204"/>
    </font>
    <font>
      <b/>
      <sz val="11"/>
      <color indexed="52"/>
      <name val="Calibri"/>
      <family val="2"/>
    </font>
    <font>
      <u/>
      <sz val="7"/>
      <color theme="10"/>
      <name val="Arial Cyr"/>
      <charset val="204"/>
    </font>
    <font>
      <u/>
      <sz val="7"/>
      <color indexed="39"/>
      <name val="Arial Cyr"/>
      <charset val="204"/>
    </font>
    <font>
      <b/>
      <sz val="15"/>
      <color indexed="56"/>
      <name val="Calibri"/>
      <family val="2"/>
      <charset val="204"/>
    </font>
    <font>
      <b/>
      <sz val="15"/>
      <color indexed="56"/>
      <name val="Calibri"/>
      <family val="2"/>
    </font>
    <font>
      <b/>
      <sz val="13"/>
      <color indexed="56"/>
      <name val="Calibri"/>
      <family val="2"/>
      <charset val="204"/>
    </font>
    <font>
      <b/>
      <sz val="13"/>
      <color indexed="56"/>
      <name val="Calibri"/>
      <family val="2"/>
    </font>
    <font>
      <b/>
      <sz val="11"/>
      <color indexed="56"/>
      <name val="Calibri"/>
      <family val="2"/>
      <charset val="204"/>
    </font>
    <font>
      <b/>
      <sz val="11"/>
      <color indexed="56"/>
      <name val="Calibri"/>
      <family val="2"/>
    </font>
    <font>
      <b/>
      <sz val="11"/>
      <color indexed="8"/>
      <name val="Calibri"/>
      <family val="2"/>
      <charset val="204"/>
    </font>
    <font>
      <b/>
      <sz val="11"/>
      <color indexed="8"/>
      <name val="Calibri"/>
      <family val="2"/>
    </font>
    <font>
      <b/>
      <sz val="11"/>
      <color indexed="9"/>
      <name val="Calibri"/>
      <family val="2"/>
      <charset val="204"/>
    </font>
    <font>
      <b/>
      <sz val="11"/>
      <color indexed="9"/>
      <name val="Calibri"/>
      <family val="2"/>
    </font>
    <font>
      <b/>
      <sz val="18"/>
      <color indexed="56"/>
      <name val="Cambria"/>
      <family val="2"/>
      <charset val="204"/>
    </font>
    <font>
      <b/>
      <sz val="18"/>
      <color indexed="56"/>
      <name val="Cambria"/>
      <family val="2"/>
    </font>
    <font>
      <sz val="11"/>
      <color indexed="60"/>
      <name val="Calibri"/>
      <family val="2"/>
      <charset val="204"/>
    </font>
    <font>
      <sz val="11"/>
      <color indexed="60"/>
      <name val="Calibri"/>
      <family val="2"/>
    </font>
    <font>
      <sz val="10"/>
      <name val="Arial"/>
      <family val="2"/>
    </font>
    <font>
      <sz val="10"/>
      <color theme="1"/>
      <name val="Arial"/>
      <family val="2"/>
    </font>
    <font>
      <sz val="11"/>
      <color theme="1"/>
      <name val="Arial"/>
      <family val="2"/>
      <charset val="204"/>
    </font>
    <font>
      <sz val="11"/>
      <color indexed="8"/>
      <name val="Arial"/>
      <family val="2"/>
      <charset val="204"/>
    </font>
    <font>
      <sz val="12"/>
      <name val="Arial"/>
      <family val="2"/>
    </font>
    <font>
      <sz val="12"/>
      <name val="Arial"/>
      <family val="2"/>
      <charset val="204"/>
    </font>
    <font>
      <sz val="12"/>
      <color theme="1"/>
      <name val="Arial"/>
      <family val="2"/>
      <charset val="204"/>
    </font>
    <font>
      <sz val="12"/>
      <color theme="1"/>
      <name val="Arial"/>
      <family val="2"/>
    </font>
    <font>
      <sz val="12"/>
      <color indexed="8"/>
      <name val="Arial"/>
      <family val="2"/>
      <charset val="204"/>
    </font>
    <font>
      <sz val="11"/>
      <color indexed="18"/>
      <name val="Calibri"/>
      <family val="2"/>
      <charset val="204"/>
    </font>
    <font>
      <sz val="11"/>
      <color indexed="18"/>
      <name val="Calibri"/>
      <family val="2"/>
    </font>
    <font>
      <sz val="9"/>
      <name val="Arial"/>
      <family val="2"/>
      <charset val="204"/>
    </font>
    <font>
      <sz val="10"/>
      <color indexed="8"/>
      <name val="Arial"/>
      <family val="2"/>
      <charset val="204"/>
    </font>
    <font>
      <sz val="10"/>
      <color indexed="8"/>
      <name val="Arial"/>
      <family val="2"/>
    </font>
    <font>
      <sz val="10"/>
      <name val="Arial Cyr"/>
      <family val="2"/>
      <charset val="204"/>
    </font>
    <font>
      <sz val="9"/>
      <name val="Arial"/>
      <family val="2"/>
    </font>
    <font>
      <sz val="9"/>
      <color theme="1"/>
      <name val="Calibri"/>
      <family val="2"/>
      <charset val="204"/>
      <scheme val="minor"/>
    </font>
    <font>
      <sz val="11"/>
      <color indexed="20"/>
      <name val="Calibri"/>
      <family val="2"/>
      <charset val="204"/>
    </font>
    <font>
      <sz val="11"/>
      <color indexed="20"/>
      <name val="Calibri"/>
      <family val="2"/>
    </font>
    <font>
      <i/>
      <sz val="11"/>
      <color indexed="23"/>
      <name val="Calibri"/>
      <family val="2"/>
      <charset val="204"/>
    </font>
    <font>
      <i/>
      <sz val="11"/>
      <color indexed="23"/>
      <name val="Calibri"/>
      <family val="2"/>
    </font>
    <font>
      <sz val="11"/>
      <color indexed="52"/>
      <name val="Calibri"/>
      <family val="2"/>
      <charset val="204"/>
    </font>
    <font>
      <sz val="11"/>
      <color indexed="52"/>
      <name val="Calibri"/>
      <family val="2"/>
    </font>
    <font>
      <sz val="11"/>
      <color indexed="10"/>
      <name val="Calibri"/>
      <family val="2"/>
      <charset val="204"/>
    </font>
    <font>
      <sz val="11"/>
      <color indexed="10"/>
      <name val="Calibri"/>
      <family val="2"/>
    </font>
    <font>
      <sz val="11"/>
      <color indexed="17"/>
      <name val="Calibri"/>
      <family val="2"/>
    </font>
    <font>
      <sz val="11"/>
      <color indexed="17"/>
      <name val="Calibri"/>
      <family val="2"/>
      <charset val="204"/>
    </font>
    <font>
      <sz val="11"/>
      <color rgb="FF006100"/>
      <name val="Calibri"/>
      <family val="2"/>
      <scheme val="minor"/>
    </font>
    <font>
      <b/>
      <i/>
      <sz val="14"/>
      <name val="Arial"/>
      <family val="2"/>
      <charset val="204"/>
    </font>
    <font>
      <sz val="14"/>
      <color indexed="8"/>
      <name val="Arial"/>
      <family val="2"/>
      <charset val="204"/>
    </font>
    <font>
      <sz val="14"/>
      <name val="Arial"/>
      <family val="2"/>
    </font>
    <font>
      <i/>
      <sz val="14"/>
      <color indexed="8"/>
      <name val="Arial"/>
      <family val="2"/>
      <charset val="204"/>
    </font>
    <font>
      <sz val="14"/>
      <color theme="1"/>
      <name val="Arial"/>
      <family val="2"/>
      <charset val="204"/>
    </font>
    <font>
      <b/>
      <sz val="14"/>
      <color theme="1"/>
      <name val="Arial"/>
      <family val="2"/>
      <charset val="204"/>
    </font>
    <font>
      <sz val="14"/>
      <name val="Calibri"/>
      <family val="2"/>
    </font>
    <font>
      <b/>
      <sz val="14"/>
      <name val="Calibri"/>
      <family val="2"/>
    </font>
    <font>
      <i/>
      <sz val="14"/>
      <name val="Calibri"/>
      <family val="2"/>
    </font>
    <font>
      <b/>
      <sz val="10"/>
      <name val="Arial"/>
      <family val="2"/>
      <charset val="204"/>
    </font>
    <font>
      <b/>
      <sz val="14"/>
      <name val="Arial"/>
      <family val="2"/>
    </font>
    <font>
      <b/>
      <i/>
      <sz val="14"/>
      <name val="Arial"/>
      <family val="2"/>
    </font>
    <font>
      <sz val="14"/>
      <color rgb="FF000000"/>
      <name val="Arial"/>
      <family val="2"/>
      <charset val="204"/>
    </font>
    <font>
      <sz val="14"/>
      <color indexed="18"/>
      <name val="Calibri"/>
      <family val="2"/>
      <charset val="204"/>
    </font>
    <font>
      <sz val="14"/>
      <name val="Arial"/>
      <family val="2"/>
      <charset val="1"/>
    </font>
    <font>
      <sz val="14"/>
      <color indexed="18"/>
      <name val="Calibri"/>
      <family val="2"/>
    </font>
    <font>
      <sz val="14"/>
      <name val="Calibri"/>
      <family val="2"/>
      <charset val="204"/>
    </font>
    <font>
      <sz val="14"/>
      <color indexed="18"/>
      <name val="Arial"/>
      <family val="2"/>
      <charset val="204"/>
    </font>
    <font>
      <sz val="14"/>
      <color rgb="FFFF0000"/>
      <name val="Arial"/>
      <family val="2"/>
      <charset val="204"/>
    </font>
    <font>
      <b/>
      <sz val="11"/>
      <color theme="1"/>
      <name val="Calibri"/>
      <family val="2"/>
      <charset val="204"/>
      <scheme val="minor"/>
    </font>
    <font>
      <sz val="11"/>
      <color rgb="FF006100"/>
      <name val="Arial"/>
      <family val="2"/>
      <charset val="204"/>
    </font>
    <font>
      <sz val="26"/>
      <name val="Calibri"/>
      <family val="2"/>
    </font>
    <font>
      <b/>
      <i/>
      <sz val="14"/>
      <name val="Times New Roman"/>
      <family val="1"/>
      <charset val="204"/>
    </font>
    <font>
      <b/>
      <sz val="14"/>
      <name val="Times New Roman"/>
      <family val="1"/>
      <charset val="204"/>
    </font>
    <font>
      <i/>
      <sz val="14"/>
      <name val="Times New Roman"/>
      <family val="1"/>
      <charset val="204"/>
    </font>
    <font>
      <i/>
      <sz val="14"/>
      <color rgb="FF000000"/>
      <name val="Times New Roman"/>
      <family val="1"/>
      <charset val="204"/>
    </font>
    <font>
      <sz val="14"/>
      <name val="Times New Roman"/>
      <family val="1"/>
      <charset val="204"/>
    </font>
    <font>
      <b/>
      <sz val="14"/>
      <color indexed="8"/>
      <name val="Times New Roman"/>
      <family val="1"/>
      <charset val="204"/>
    </font>
    <font>
      <sz val="14"/>
      <color indexed="8"/>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sz val="14"/>
      <color theme="1" tint="4.9989318521683403E-2"/>
      <name val="Times New Roman"/>
      <family val="1"/>
      <charset val="204"/>
    </font>
    <font>
      <b/>
      <sz val="14"/>
      <color theme="1"/>
      <name val="Times New Roman"/>
      <family val="1"/>
      <charset val="204"/>
    </font>
    <font>
      <b/>
      <sz val="14"/>
      <color rgb="FFFF0000"/>
      <name val="Times New Roman"/>
      <family val="1"/>
      <charset val="204"/>
    </font>
    <font>
      <sz val="12"/>
      <name val="Times New Roman"/>
      <family val="1"/>
      <charset val="204"/>
    </font>
    <font>
      <sz val="14"/>
      <color rgb="FFFF0000"/>
      <name val="Times New Roman"/>
      <family val="1"/>
      <charset val="204"/>
    </font>
    <font>
      <b/>
      <sz val="12"/>
      <name val="Times New Roman"/>
      <family val="1"/>
      <charset val="204"/>
    </font>
    <font>
      <b/>
      <i/>
      <sz val="14"/>
      <name val="Arial Cyr"/>
      <charset val="204"/>
    </font>
    <font>
      <sz val="14"/>
      <color indexed="18"/>
      <name val="Times New Roman"/>
      <family val="1"/>
      <charset val="204"/>
    </font>
    <font>
      <b/>
      <sz val="14"/>
      <color indexed="18"/>
      <name val="Calibri"/>
      <family val="2"/>
      <charset val="204"/>
    </font>
    <font>
      <i/>
      <sz val="14"/>
      <color theme="1"/>
      <name val="Times New Roman"/>
      <family val="1"/>
      <charset val="204"/>
    </font>
    <font>
      <sz val="8"/>
      <name val="Calibri"/>
      <family val="2"/>
      <scheme val="minor"/>
    </font>
    <font>
      <b/>
      <sz val="14"/>
      <color indexed="8"/>
      <name val="Arial"/>
      <family val="2"/>
      <charset val="204"/>
    </font>
    <font>
      <sz val="10"/>
      <name val="Calibri"/>
      <family val="2"/>
      <charset val="204"/>
      <scheme val="minor"/>
    </font>
    <font>
      <sz val="18"/>
      <name val="Calibri"/>
      <family val="2"/>
      <charset val="204"/>
      <scheme val="minor"/>
    </font>
    <font>
      <sz val="14"/>
      <name val="Calibri"/>
      <family val="2"/>
      <charset val="204"/>
      <scheme val="minor"/>
    </font>
    <font>
      <b/>
      <sz val="14"/>
      <color rgb="FFFF0000"/>
      <name val="Arial"/>
      <family val="2"/>
      <charset val="204"/>
    </font>
    <font>
      <sz val="16"/>
      <color theme="1"/>
      <name val="Calibri"/>
      <family val="2"/>
      <charset val="204"/>
      <scheme val="minor"/>
    </font>
    <font>
      <sz val="14"/>
      <color rgb="FFFFC000"/>
      <name val="Times New Roman"/>
      <family val="1"/>
      <charset val="204"/>
    </font>
    <font>
      <u/>
      <sz val="14"/>
      <name val="Times New Roman"/>
      <family val="1"/>
      <charset val="204"/>
    </font>
  </fonts>
  <fills count="30">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480">
    <xf numFmtId="0" fontId="0" fillId="0" borderId="0"/>
    <xf numFmtId="0" fontId="43" fillId="0" borderId="0"/>
    <xf numFmtId="0" fontId="46" fillId="0" borderId="0"/>
    <xf numFmtId="0" fontId="50"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19" borderId="0" applyNumberFormat="0" applyBorder="0" applyAlignment="0" applyProtection="0"/>
    <xf numFmtId="0" fontId="5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2"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2" fillId="20" borderId="0" applyNumberFormat="0" applyBorder="0" applyAlignment="0" applyProtection="0"/>
    <xf numFmtId="0"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3" fillId="20"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15" borderId="0" applyNumberFormat="0" applyBorder="0" applyAlignment="0" applyProtection="0"/>
    <xf numFmtId="0" fontId="53"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15"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4" fillId="9" borderId="2" applyNumberFormat="0" applyAlignment="0" applyProtection="0"/>
    <xf numFmtId="0" fontId="54" fillId="9" borderId="2" applyNumberFormat="0" applyAlignment="0" applyProtection="0"/>
    <xf numFmtId="0" fontId="55" fillId="9" borderId="2" applyNumberFormat="0" applyAlignment="0" applyProtection="0"/>
    <xf numFmtId="0" fontId="55" fillId="9" borderId="2" applyNumberFormat="0" applyAlignment="0" applyProtection="0"/>
    <xf numFmtId="0" fontId="55" fillId="9" borderId="2" applyNumberFormat="0" applyAlignment="0" applyProtection="0"/>
    <xf numFmtId="0" fontId="55" fillId="9" borderId="2" applyNumberFormat="0" applyAlignment="0" applyProtection="0"/>
    <xf numFmtId="0" fontId="55" fillId="9" borderId="2" applyNumberFormat="0" applyAlignment="0" applyProtection="0"/>
    <xf numFmtId="0" fontId="54" fillId="9" borderId="2" applyNumberFormat="0" applyAlignment="0" applyProtection="0"/>
    <xf numFmtId="0" fontId="54" fillId="9" borderId="2" applyNumberFormat="0" applyAlignment="0" applyProtection="0"/>
    <xf numFmtId="0" fontId="55" fillId="9" borderId="2" applyNumberFormat="0" applyAlignment="0" applyProtection="0"/>
    <xf numFmtId="0" fontId="55" fillId="9" borderId="2" applyNumberFormat="0" applyAlignment="0" applyProtection="0"/>
    <xf numFmtId="0" fontId="55" fillId="9" borderId="2" applyNumberFormat="0" applyAlignment="0" applyProtection="0"/>
    <xf numFmtId="0" fontId="54" fillId="9" borderId="2" applyNumberFormat="0" applyAlignment="0" applyProtection="0"/>
    <xf numFmtId="0" fontId="55" fillId="9" borderId="2" applyNumberFormat="0" applyAlignment="0" applyProtection="0"/>
    <xf numFmtId="0" fontId="55" fillId="9" borderId="2" applyNumberFormat="0" applyAlignment="0" applyProtection="0"/>
    <xf numFmtId="0" fontId="56" fillId="22" borderId="3" applyNumberFormat="0" applyAlignment="0" applyProtection="0"/>
    <xf numFmtId="0" fontId="56" fillId="22" borderId="3" applyNumberFormat="0" applyAlignment="0" applyProtection="0"/>
    <xf numFmtId="0" fontId="57" fillId="22" borderId="3" applyNumberFormat="0" applyAlignment="0" applyProtection="0"/>
    <xf numFmtId="0" fontId="57" fillId="22" borderId="3" applyNumberFormat="0" applyAlignment="0" applyProtection="0"/>
    <xf numFmtId="0" fontId="57" fillId="22" borderId="3" applyNumberFormat="0" applyAlignment="0" applyProtection="0"/>
    <xf numFmtId="0" fontId="57" fillId="22" borderId="3" applyNumberFormat="0" applyAlignment="0" applyProtection="0"/>
    <xf numFmtId="0" fontId="57" fillId="22" borderId="3" applyNumberFormat="0" applyAlignment="0" applyProtection="0"/>
    <xf numFmtId="0" fontId="56" fillId="22" borderId="3" applyNumberFormat="0" applyAlignment="0" applyProtection="0"/>
    <xf numFmtId="0" fontId="56" fillId="22" borderId="3" applyNumberFormat="0" applyAlignment="0" applyProtection="0"/>
    <xf numFmtId="0" fontId="57" fillId="22" borderId="3" applyNumberFormat="0" applyAlignment="0" applyProtection="0"/>
    <xf numFmtId="0" fontId="57" fillId="22" borderId="3" applyNumberFormat="0" applyAlignment="0" applyProtection="0"/>
    <xf numFmtId="0" fontId="57" fillId="22" borderId="3" applyNumberFormat="0" applyAlignment="0" applyProtection="0"/>
    <xf numFmtId="0" fontId="56" fillId="22" borderId="3" applyNumberFormat="0" applyAlignment="0" applyProtection="0"/>
    <xf numFmtId="0" fontId="57" fillId="22" borderId="3" applyNumberFormat="0" applyAlignment="0" applyProtection="0"/>
    <xf numFmtId="0" fontId="57" fillId="22" borderId="3" applyNumberFormat="0" applyAlignment="0" applyProtection="0"/>
    <xf numFmtId="0" fontId="56" fillId="22" borderId="3" applyNumberFormat="0" applyAlignment="0" applyProtection="0"/>
    <xf numFmtId="0" fontId="57" fillId="22" borderId="3" applyNumberFormat="0" applyAlignment="0" applyProtection="0"/>
    <xf numFmtId="0" fontId="56" fillId="22" borderId="3" applyNumberFormat="0" applyAlignment="0" applyProtection="0"/>
    <xf numFmtId="0" fontId="56" fillId="22" borderId="3" applyNumberFormat="0" applyAlignment="0" applyProtection="0"/>
    <xf numFmtId="0" fontId="56" fillId="22" borderId="3" applyNumberFormat="0" applyAlignment="0" applyProtection="0"/>
    <xf numFmtId="0" fontId="57" fillId="22" borderId="3" applyNumberFormat="0" applyAlignment="0" applyProtection="0"/>
    <xf numFmtId="0" fontId="58" fillId="22" borderId="2" applyNumberFormat="0" applyAlignment="0" applyProtection="0"/>
    <xf numFmtId="0" fontId="58"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8" fillId="22" borderId="2" applyNumberFormat="0" applyAlignment="0" applyProtection="0"/>
    <xf numFmtId="0" fontId="58" fillId="22" borderId="2" applyNumberFormat="0" applyAlignment="0" applyProtection="0"/>
    <xf numFmtId="0" fontId="59" fillId="22" borderId="2" applyNumberFormat="0" applyAlignment="0" applyProtection="0"/>
    <xf numFmtId="0" fontId="59" fillId="22" borderId="2" applyNumberFormat="0" applyAlignment="0" applyProtection="0"/>
    <xf numFmtId="0" fontId="59" fillId="22" borderId="2" applyNumberFormat="0" applyAlignment="0" applyProtection="0"/>
    <xf numFmtId="0" fontId="58" fillId="22" borderId="2" applyNumberFormat="0" applyAlignment="0" applyProtection="0"/>
    <xf numFmtId="0" fontId="59" fillId="22" borderId="2" applyNumberFormat="0" applyAlignment="0" applyProtection="0"/>
    <xf numFmtId="0" fontId="59" fillId="22" borderId="2" applyNumberFormat="0" applyAlignment="0" applyProtection="0"/>
    <xf numFmtId="0" fontId="58" fillId="22" borderId="2" applyNumberFormat="0" applyAlignment="0" applyProtection="0"/>
    <xf numFmtId="0" fontId="59" fillId="22" borderId="2" applyNumberFormat="0" applyAlignment="0" applyProtection="0"/>
    <xf numFmtId="0" fontId="58" fillId="22" borderId="2" applyNumberFormat="0" applyAlignment="0" applyProtection="0"/>
    <xf numFmtId="0" fontId="58" fillId="22" borderId="2" applyNumberFormat="0" applyAlignment="0" applyProtection="0"/>
    <xf numFmtId="0" fontId="58" fillId="22" borderId="2" applyNumberFormat="0" applyAlignment="0" applyProtection="0"/>
    <xf numFmtId="0" fontId="59" fillId="22" borderId="2" applyNumberFormat="0" applyAlignment="0" applyProtection="0"/>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43" fillId="0" borderId="0" applyFont="0" applyFill="0" applyBorder="0" applyAlignment="0" applyProtection="0"/>
    <xf numFmtId="0" fontId="62" fillId="0" borderId="4" applyNumberFormat="0" applyFill="0" applyAlignment="0" applyProtection="0"/>
    <xf numFmtId="0" fontId="62"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2"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2" fillId="0" borderId="4" applyNumberFormat="0" applyFill="0" applyAlignment="0" applyProtection="0"/>
    <xf numFmtId="0" fontId="63"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4"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4" fillId="0" borderId="5" applyNumberFormat="0" applyFill="0" applyAlignment="0" applyProtection="0"/>
    <xf numFmtId="0" fontId="65"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5" fillId="0" borderId="5"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6"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6" fillId="0" borderId="6" applyNumberFormat="0" applyFill="0" applyAlignment="0" applyProtection="0"/>
    <xf numFmtId="0" fontId="67"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7" fillId="0" borderId="6"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7" applyNumberFormat="0" applyFill="0" applyAlignment="0" applyProtection="0"/>
    <xf numFmtId="0" fontId="68" fillId="0" borderId="7"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68" fillId="0" borderId="7"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68" fillId="0" borderId="7" applyNumberFormat="0" applyFill="0" applyAlignment="0" applyProtection="0"/>
    <xf numFmtId="0" fontId="69" fillId="0" borderId="7"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69" fillId="0" borderId="7" applyNumberFormat="0" applyFill="0" applyAlignment="0" applyProtection="0"/>
    <xf numFmtId="0" fontId="70" fillId="23" borderId="8" applyNumberFormat="0" applyAlignment="0" applyProtection="0"/>
    <xf numFmtId="0" fontId="70" fillId="23" borderId="8" applyNumberFormat="0" applyAlignment="0" applyProtection="0"/>
    <xf numFmtId="0" fontId="71" fillId="23" borderId="8" applyNumberFormat="0" applyAlignment="0" applyProtection="0"/>
    <xf numFmtId="0" fontId="71" fillId="23" borderId="8" applyNumberFormat="0" applyAlignment="0" applyProtection="0"/>
    <xf numFmtId="0" fontId="71" fillId="23" borderId="8" applyNumberFormat="0" applyAlignment="0" applyProtection="0"/>
    <xf numFmtId="0" fontId="71" fillId="23" borderId="8" applyNumberFormat="0" applyAlignment="0" applyProtection="0"/>
    <xf numFmtId="0" fontId="71" fillId="23" borderId="8" applyNumberFormat="0" applyAlignment="0" applyProtection="0"/>
    <xf numFmtId="0" fontId="70" fillId="23" borderId="8" applyNumberFormat="0" applyAlignment="0" applyProtection="0"/>
    <xf numFmtId="0" fontId="70" fillId="23" borderId="8" applyNumberFormat="0" applyAlignment="0" applyProtection="0"/>
    <xf numFmtId="0" fontId="71" fillId="23" borderId="8" applyNumberFormat="0" applyAlignment="0" applyProtection="0"/>
    <xf numFmtId="0" fontId="71" fillId="23" borderId="8" applyNumberFormat="0" applyAlignment="0" applyProtection="0"/>
    <xf numFmtId="0" fontId="71" fillId="23" borderId="8" applyNumberFormat="0" applyAlignment="0" applyProtection="0"/>
    <xf numFmtId="0" fontId="70" fillId="23" borderId="8" applyNumberFormat="0" applyAlignment="0" applyProtection="0"/>
    <xf numFmtId="0" fontId="71" fillId="23" borderId="8" applyNumberFormat="0" applyAlignment="0" applyProtection="0"/>
    <xf numFmtId="0" fontId="71" fillId="23" borderId="8" applyNumberFormat="0" applyAlignment="0" applyProtection="0"/>
    <xf numFmtId="0" fontId="70" fillId="23" borderId="8" applyNumberFormat="0" applyAlignment="0" applyProtection="0"/>
    <xf numFmtId="0" fontId="71" fillId="23" borderId="8" applyNumberFormat="0" applyAlignment="0" applyProtection="0"/>
    <xf numFmtId="0" fontId="70" fillId="23" borderId="8" applyNumberFormat="0" applyAlignment="0" applyProtection="0"/>
    <xf numFmtId="0" fontId="70" fillId="23" borderId="8" applyNumberFormat="0" applyAlignment="0" applyProtection="0"/>
    <xf numFmtId="0" fontId="70" fillId="23" borderId="8" applyNumberFormat="0" applyAlignment="0" applyProtection="0"/>
    <xf numFmtId="0" fontId="71" fillId="23" borderId="8"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4"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4" fillId="24" borderId="0" applyNumberFormat="0" applyBorder="0" applyAlignment="0" applyProtection="0"/>
    <xf numFmtId="0" fontId="75"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5" fillId="24" borderId="0" applyNumberFormat="0" applyBorder="0" applyAlignment="0" applyProtection="0"/>
    <xf numFmtId="0" fontId="43" fillId="0" borderId="0" applyAlignment="0"/>
    <xf numFmtId="0" fontId="43" fillId="0" borderId="0" applyAlignment="0"/>
    <xf numFmtId="0" fontId="46" fillId="0" borderId="0"/>
    <xf numFmtId="0" fontId="46" fillId="0" borderId="0"/>
    <xf numFmtId="0" fontId="46" fillId="0" borderId="0"/>
    <xf numFmtId="0" fontId="46" fillId="0" borderId="0"/>
    <xf numFmtId="0" fontId="46" fillId="0" borderId="0"/>
    <xf numFmtId="0" fontId="76" fillId="0" borderId="0"/>
    <xf numFmtId="0" fontId="46" fillId="0" borderId="0"/>
    <xf numFmtId="0" fontId="77" fillId="0" borderId="0"/>
    <xf numFmtId="0" fontId="46" fillId="0" borderId="0"/>
    <xf numFmtId="0" fontId="46" fillId="0" borderId="0"/>
    <xf numFmtId="0" fontId="46" fillId="0" borderId="0"/>
    <xf numFmtId="0" fontId="46" fillId="0" borderId="0"/>
    <xf numFmtId="0" fontId="46" fillId="0" borderId="0">
      <protection locked="0"/>
    </xf>
    <xf numFmtId="0" fontId="46" fillId="0" borderId="0">
      <protection locked="0"/>
    </xf>
    <xf numFmtId="0" fontId="76" fillId="0" borderId="0">
      <protection locked="0"/>
    </xf>
    <xf numFmtId="0" fontId="46" fillId="0" borderId="0">
      <protection locked="0"/>
    </xf>
    <xf numFmtId="0" fontId="46" fillId="0" borderId="0">
      <protection locked="0"/>
    </xf>
    <xf numFmtId="0" fontId="78" fillId="0" borderId="0"/>
    <xf numFmtId="0" fontId="79" fillId="0" borderId="0"/>
    <xf numFmtId="0" fontId="46" fillId="0" borderId="0">
      <protection locked="0"/>
    </xf>
    <xf numFmtId="0" fontId="46" fillId="0" borderId="0">
      <protection locked="0"/>
    </xf>
    <xf numFmtId="0" fontId="41" fillId="0" borderId="0"/>
    <xf numFmtId="0" fontId="42" fillId="0" borderId="0"/>
    <xf numFmtId="0" fontId="79" fillId="0" borderId="0"/>
    <xf numFmtId="0" fontId="78"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2" fillId="0" borderId="0"/>
    <xf numFmtId="0" fontId="78" fillId="0" borderId="0"/>
    <xf numFmtId="0" fontId="78" fillId="0" borderId="0"/>
    <xf numFmtId="0" fontId="51" fillId="0" borderId="0"/>
    <xf numFmtId="0" fontId="80" fillId="0" borderId="0"/>
    <xf numFmtId="0" fontId="81" fillId="0" borderId="0"/>
    <xf numFmtId="0" fontId="81" fillId="0" borderId="0"/>
    <xf numFmtId="0" fontId="46" fillId="0" borderId="0">
      <protection locked="0"/>
    </xf>
    <xf numFmtId="0" fontId="46" fillId="0" borderId="0">
      <protection locked="0"/>
    </xf>
    <xf numFmtId="0" fontId="76" fillId="0" borderId="0">
      <protection locked="0"/>
    </xf>
    <xf numFmtId="0" fontId="46" fillId="0" borderId="0">
      <protection locked="0"/>
    </xf>
    <xf numFmtId="0" fontId="46" fillId="0" borderId="0">
      <protection locked="0"/>
    </xf>
    <xf numFmtId="0" fontId="46" fillId="0" borderId="0">
      <protection locked="0"/>
    </xf>
    <xf numFmtId="0" fontId="76" fillId="0" borderId="0">
      <protection locked="0"/>
    </xf>
    <xf numFmtId="0" fontId="46" fillId="0" borderId="0">
      <protection locked="0"/>
    </xf>
    <xf numFmtId="0" fontId="43" fillId="0" borderId="0"/>
    <xf numFmtId="0" fontId="82" fillId="0" borderId="0"/>
    <xf numFmtId="0" fontId="82" fillId="0" borderId="0"/>
    <xf numFmtId="0" fontId="83" fillId="0" borderId="0"/>
    <xf numFmtId="0" fontId="84" fillId="0" borderId="0"/>
    <xf numFmtId="0" fontId="42" fillId="0" borderId="0"/>
    <xf numFmtId="0" fontId="85" fillId="0" borderId="0"/>
    <xf numFmtId="0" fontId="86" fillId="0" borderId="0"/>
    <xf numFmtId="0" fontId="42" fillId="0" borderId="0"/>
    <xf numFmtId="0" fontId="86" fillId="0" borderId="0"/>
    <xf numFmtId="0" fontId="42" fillId="0" borderId="0"/>
    <xf numFmtId="0" fontId="41" fillId="0" borderId="0"/>
    <xf numFmtId="0" fontId="41" fillId="0" borderId="0"/>
    <xf numFmtId="0" fontId="42" fillId="0" borderId="0"/>
    <xf numFmtId="0" fontId="41" fillId="0" borderId="0"/>
    <xf numFmtId="0" fontId="51" fillId="0" borderId="0"/>
    <xf numFmtId="0" fontId="42" fillId="0" borderId="0"/>
    <xf numFmtId="0" fontId="41" fillId="0" borderId="0"/>
    <xf numFmtId="0" fontId="51" fillId="0" borderId="0"/>
    <xf numFmtId="0" fontId="42" fillId="0" borderId="0"/>
    <xf numFmtId="0" fontId="50" fillId="0" borderId="0"/>
    <xf numFmtId="0" fontId="51" fillId="0" borderId="0"/>
    <xf numFmtId="0" fontId="87" fillId="0" borderId="0"/>
    <xf numFmtId="0" fontId="87" fillId="0" borderId="0"/>
    <xf numFmtId="0" fontId="46" fillId="0" borderId="0">
      <protection locked="0"/>
    </xf>
    <xf numFmtId="0" fontId="76" fillId="0" borderId="0">
      <protection locked="0"/>
    </xf>
    <xf numFmtId="0" fontId="46" fillId="0" borderId="0">
      <protection locked="0"/>
    </xf>
    <xf numFmtId="0" fontId="43" fillId="0" borderId="0"/>
    <xf numFmtId="0" fontId="46" fillId="0" borderId="0"/>
    <xf numFmtId="0" fontId="43" fillId="0" borderId="0"/>
    <xf numFmtId="0" fontId="46" fillId="0" borderId="0">
      <protection locked="0"/>
    </xf>
    <xf numFmtId="0" fontId="46" fillId="0" borderId="0">
      <protection locked="0"/>
    </xf>
    <xf numFmtId="0" fontId="7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76" fillId="0" borderId="0">
      <protection locked="0"/>
    </xf>
    <xf numFmtId="0" fontId="46" fillId="0" borderId="0">
      <protection locked="0"/>
    </xf>
    <xf numFmtId="0" fontId="88" fillId="0" borderId="0"/>
    <xf numFmtId="0" fontId="89" fillId="0" borderId="0"/>
    <xf numFmtId="0" fontId="88" fillId="0" borderId="0"/>
    <xf numFmtId="0" fontId="87" fillId="0" borderId="0"/>
    <xf numFmtId="0" fontId="85" fillId="0" borderId="0"/>
    <xf numFmtId="0" fontId="41"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51" fillId="0" borderId="0"/>
    <xf numFmtId="0" fontId="43" fillId="0" borderId="0"/>
    <xf numFmtId="0" fontId="81" fillId="0" borderId="0"/>
    <xf numFmtId="0" fontId="43" fillId="0" borderId="0"/>
    <xf numFmtId="0" fontId="90" fillId="0" borderId="0"/>
    <xf numFmtId="0" fontId="41" fillId="0" borderId="0"/>
    <xf numFmtId="0" fontId="43" fillId="0" borderId="0"/>
    <xf numFmtId="0" fontId="41" fillId="0" borderId="0"/>
    <xf numFmtId="0" fontId="43" fillId="0" borderId="0"/>
    <xf numFmtId="0" fontId="90" fillId="0" borderId="0"/>
    <xf numFmtId="0" fontId="43"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87" fillId="0" borderId="0"/>
    <xf numFmtId="0" fontId="91" fillId="0" borderId="0"/>
    <xf numFmtId="0" fontId="87" fillId="0" borderId="0"/>
    <xf numFmtId="0" fontId="87" fillId="0" borderId="0"/>
    <xf numFmtId="0" fontId="46" fillId="0" borderId="0"/>
    <xf numFmtId="0" fontId="81" fillId="0" borderId="0"/>
    <xf numFmtId="0" fontId="43" fillId="0" borderId="0"/>
    <xf numFmtId="0" fontId="9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applyAlignment="0"/>
    <xf numFmtId="0" fontId="80" fillId="0" borderId="0"/>
    <xf numFmtId="0" fontId="81" fillId="0" borderId="0"/>
    <xf numFmtId="0" fontId="81" fillId="0" borderId="0"/>
    <xf numFmtId="0" fontId="43" fillId="0" borderId="0" applyAlignment="0"/>
    <xf numFmtId="0" fontId="80" fillId="0" borderId="0"/>
    <xf numFmtId="0" fontId="81" fillId="0" borderId="0"/>
    <xf numFmtId="0" fontId="80" fillId="0" borderId="0"/>
    <xf numFmtId="0" fontId="81" fillId="0" borderId="0"/>
    <xf numFmtId="0" fontId="81" fillId="0" borderId="0"/>
    <xf numFmtId="0" fontId="43" fillId="0" borderId="0" applyAlignment="0"/>
    <xf numFmtId="0" fontId="81" fillId="0" borderId="0"/>
    <xf numFmtId="0" fontId="43" fillId="0" borderId="0" applyAlignment="0"/>
    <xf numFmtId="0" fontId="43" fillId="0" borderId="0" applyAlignment="0"/>
    <xf numFmtId="0" fontId="43" fillId="0" borderId="0" applyAlignment="0"/>
    <xf numFmtId="0" fontId="93" fillId="5" borderId="0" applyNumberFormat="0" applyBorder="0" applyAlignment="0" applyProtection="0"/>
    <xf numFmtId="0" fontId="93"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3"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3" fillId="5" borderId="0" applyNumberFormat="0" applyBorder="0" applyAlignment="0" applyProtection="0"/>
    <xf numFmtId="0" fontId="94"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4" fillId="5" borderId="0" applyNumberFormat="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43" fillId="25" borderId="9" applyNumberFormat="0" applyFont="0" applyAlignment="0" applyProtection="0"/>
    <xf numFmtId="0" fontId="43" fillId="25" borderId="9" applyNumberFormat="0" applyFont="0" applyAlignment="0" applyProtection="0"/>
    <xf numFmtId="0" fontId="43" fillId="25" borderId="9" applyNumberFormat="0" applyFont="0" applyAlignment="0" applyProtection="0"/>
    <xf numFmtId="9" fontId="4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9" fontId="50" fillId="0" borderId="0" applyFont="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9" fontId="51" fillId="0" borderId="0" applyFont="0" applyFill="0" applyBorder="0" applyAlignment="0" applyProtection="0"/>
    <xf numFmtId="0" fontId="97" fillId="0" borderId="10" applyNumberFormat="0" applyFill="0" applyAlignment="0" applyProtection="0"/>
    <xf numFmtId="0" fontId="97" fillId="0" borderId="10" applyNumberFormat="0" applyFill="0" applyAlignment="0" applyProtection="0"/>
    <xf numFmtId="0" fontId="98" fillId="0" borderId="10" applyNumberFormat="0" applyFill="0" applyAlignment="0" applyProtection="0"/>
    <xf numFmtId="0" fontId="98" fillId="0" borderId="10" applyNumberFormat="0" applyFill="0" applyAlignment="0" applyProtection="0"/>
    <xf numFmtId="0" fontId="98" fillId="0" borderId="10" applyNumberFormat="0" applyFill="0" applyAlignment="0" applyProtection="0"/>
    <xf numFmtId="0" fontId="98" fillId="0" borderId="10" applyNumberFormat="0" applyFill="0" applyAlignment="0" applyProtection="0"/>
    <xf numFmtId="0" fontId="98" fillId="0" borderId="10" applyNumberFormat="0" applyFill="0" applyAlignment="0" applyProtection="0"/>
    <xf numFmtId="0" fontId="97" fillId="0" borderId="10" applyNumberFormat="0" applyFill="0" applyAlignment="0" applyProtection="0"/>
    <xf numFmtId="0" fontId="97" fillId="0" borderId="10" applyNumberFormat="0" applyFill="0" applyAlignment="0" applyProtection="0"/>
    <xf numFmtId="0" fontId="98" fillId="0" borderId="10" applyNumberFormat="0" applyFill="0" applyAlignment="0" applyProtection="0"/>
    <xf numFmtId="0" fontId="98" fillId="0" borderId="10" applyNumberFormat="0" applyFill="0" applyAlignment="0" applyProtection="0"/>
    <xf numFmtId="0" fontId="98" fillId="0" borderId="10" applyNumberFormat="0" applyFill="0" applyAlignment="0" applyProtection="0"/>
    <xf numFmtId="0" fontId="97" fillId="0" borderId="10" applyNumberFormat="0" applyFill="0" applyAlignment="0" applyProtection="0"/>
    <xf numFmtId="0" fontId="98" fillId="0" borderId="10" applyNumberFormat="0" applyFill="0" applyAlignment="0" applyProtection="0"/>
    <xf numFmtId="0" fontId="98" fillId="0" borderId="10" applyNumberFormat="0" applyFill="0" applyAlignment="0" applyProtection="0"/>
    <xf numFmtId="0" fontId="97" fillId="0" borderId="10" applyNumberFormat="0" applyFill="0" applyAlignment="0" applyProtection="0"/>
    <xf numFmtId="0" fontId="98" fillId="0" borderId="10" applyNumberFormat="0" applyFill="0" applyAlignment="0" applyProtection="0"/>
    <xf numFmtId="0" fontId="97" fillId="0" borderId="10" applyNumberFormat="0" applyFill="0" applyAlignment="0" applyProtection="0"/>
    <xf numFmtId="0" fontId="97" fillId="0" borderId="10" applyNumberFormat="0" applyFill="0" applyAlignment="0" applyProtection="0"/>
    <xf numFmtId="0" fontId="97" fillId="0" borderId="10" applyNumberFormat="0" applyFill="0" applyAlignment="0" applyProtection="0"/>
    <xf numFmtId="0" fontId="98" fillId="0" borderId="10"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165" fontId="4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8" fontId="90" fillId="0" borderId="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42"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2" fillId="0" borderId="0" applyFont="0" applyFill="0" applyBorder="0" applyAlignment="0" applyProtection="0"/>
    <xf numFmtId="165" fontId="41" fillId="0" borderId="0" applyFont="0" applyFill="0" applyBorder="0" applyAlignment="0" applyProtection="0"/>
    <xf numFmtId="165" fontId="42" fillId="0" borderId="0" applyFont="0" applyFill="0" applyBorder="0" applyAlignment="0" applyProtection="0"/>
    <xf numFmtId="165" fontId="50" fillId="0" borderId="0" applyFont="0" applyFill="0" applyBorder="0" applyAlignment="0" applyProtection="0"/>
    <xf numFmtId="165" fontId="41" fillId="0" borderId="0" applyFont="0" applyFill="0" applyBorder="0" applyAlignment="0" applyProtection="0"/>
    <xf numFmtId="165" fontId="51" fillId="0" borderId="0" applyFont="0" applyFill="0" applyBorder="0" applyAlignment="0" applyProtection="0"/>
    <xf numFmtId="43" fontId="43" fillId="0" borderId="0" applyFont="0" applyFill="0" applyBorder="0" applyAlignment="0" applyProtection="0"/>
    <xf numFmtId="165" fontId="81" fillId="0" borderId="0" applyFont="0" applyFill="0" applyBorder="0" applyAlignment="0" applyProtection="0"/>
    <xf numFmtId="169" fontId="90" fillId="0" borderId="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43" fontId="41" fillId="0" borderId="0" applyFont="0" applyFill="0" applyBorder="0" applyAlignment="0" applyProtection="0"/>
    <xf numFmtId="0" fontId="101" fillId="6" borderId="0" applyNumberFormat="0" applyBorder="0" applyAlignment="0" applyProtection="0"/>
    <xf numFmtId="0" fontId="102" fillId="6" borderId="0" applyNumberFormat="0" applyBorder="0" applyAlignment="0" applyProtection="0"/>
    <xf numFmtId="0" fontId="102"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2" fillId="6" borderId="0" applyNumberFormat="0" applyBorder="0" applyAlignment="0" applyProtection="0"/>
    <xf numFmtId="0" fontId="102"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2"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2" fillId="6" borderId="0" applyNumberFormat="0" applyBorder="0" applyAlignment="0" applyProtection="0"/>
    <xf numFmtId="0" fontId="101" fillId="6" borderId="0" applyNumberFormat="0" applyBorder="0" applyAlignment="0" applyProtection="0"/>
    <xf numFmtId="0" fontId="103" fillId="2" borderId="0" applyNumberFormat="0" applyBorder="0" applyAlignment="0" applyProtection="0"/>
    <xf numFmtId="0" fontId="102" fillId="6" borderId="0" applyNumberFormat="0" applyBorder="0" applyAlignment="0" applyProtection="0"/>
    <xf numFmtId="0" fontId="102" fillId="6" borderId="0" applyNumberFormat="0" applyBorder="0" applyAlignment="0" applyProtection="0"/>
    <xf numFmtId="0" fontId="102" fillId="6" borderId="0" applyNumberFormat="0" applyBorder="0" applyAlignment="0" applyProtection="0"/>
    <xf numFmtId="0" fontId="40" fillId="0" borderId="0"/>
    <xf numFmtId="0" fontId="39" fillId="0" borderId="0"/>
    <xf numFmtId="0" fontId="38" fillId="0" borderId="0"/>
    <xf numFmtId="0" fontId="38"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77" fillId="0" borderId="0"/>
    <xf numFmtId="0" fontId="35" fillId="0" borderId="0"/>
    <xf numFmtId="0" fontId="35" fillId="0" borderId="0"/>
    <xf numFmtId="164" fontId="51" fillId="0" borderId="0" applyFont="0" applyFill="0" applyBorder="0" applyAlignment="0" applyProtection="0"/>
    <xf numFmtId="164" fontId="51" fillId="0" borderId="0" applyFont="0" applyFill="0" applyBorder="0" applyAlignment="0" applyProtection="0"/>
    <xf numFmtId="0" fontId="42" fillId="0" borderId="0"/>
    <xf numFmtId="0" fontId="34" fillId="0" borderId="0"/>
    <xf numFmtId="0" fontId="34" fillId="0" borderId="0"/>
    <xf numFmtId="0" fontId="34" fillId="0" borderId="0"/>
    <xf numFmtId="0" fontId="34" fillId="0" borderId="0"/>
    <xf numFmtId="0" fontId="78" fillId="0" borderId="0"/>
    <xf numFmtId="0" fontId="78" fillId="0" borderId="0"/>
    <xf numFmtId="0" fontId="78" fillId="0" borderId="0"/>
    <xf numFmtId="0" fontId="7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8" fillId="0" borderId="0"/>
    <xf numFmtId="0" fontId="34" fillId="0" borderId="0"/>
    <xf numFmtId="0" fontId="78" fillId="0" borderId="0"/>
    <xf numFmtId="0" fontId="34" fillId="0" borderId="0"/>
    <xf numFmtId="0" fontId="34" fillId="0" borderId="0"/>
    <xf numFmtId="0" fontId="34" fillId="0" borderId="0"/>
    <xf numFmtId="0" fontId="34" fillId="0" borderId="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50" fillId="0" borderId="0" applyFont="0" applyFill="0" applyBorder="0" applyAlignment="0" applyProtection="0"/>
    <xf numFmtId="0" fontId="124" fillId="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2" fillId="0" borderId="0"/>
    <xf numFmtId="0" fontId="11" fillId="0" borderId="0"/>
    <xf numFmtId="0" fontId="42"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xf numFmtId="0" fontId="1" fillId="0" borderId="0"/>
  </cellStyleXfs>
  <cellXfs count="3022">
    <xf numFmtId="0" fontId="0" fillId="0" borderId="0" xfId="0"/>
    <xf numFmtId="0" fontId="45" fillId="0" borderId="0" xfId="1" applyFont="1" applyAlignment="1">
      <alignment horizontal="center" vertical="center"/>
    </xf>
    <xf numFmtId="0" fontId="47" fillId="0" borderId="0" xfId="1" applyFont="1"/>
    <xf numFmtId="0" fontId="48" fillId="0" borderId="0" xfId="1" applyFont="1" applyAlignment="1">
      <alignment horizontal="center" vertical="center"/>
    </xf>
    <xf numFmtId="0" fontId="49" fillId="0" borderId="0" xfId="1" applyFont="1"/>
    <xf numFmtId="0" fontId="45" fillId="0" borderId="0" xfId="962" applyFont="1" applyAlignment="1">
      <alignment vertical="center" wrapText="1"/>
    </xf>
    <xf numFmtId="0" fontId="48" fillId="0" borderId="0" xfId="962" applyFont="1"/>
    <xf numFmtId="0" fontId="104" fillId="0" borderId="0" xfId="962" applyFont="1" applyAlignment="1">
      <alignment vertical="center" wrapText="1"/>
    </xf>
    <xf numFmtId="0" fontId="44" fillId="0" borderId="0" xfId="962" applyFont="1" applyAlignment="1">
      <alignment vertical="center" wrapText="1"/>
    </xf>
    <xf numFmtId="0" fontId="44" fillId="0" borderId="0" xfId="840" applyFont="1" applyAlignment="1">
      <alignment vertical="center" wrapText="1"/>
    </xf>
    <xf numFmtId="0" fontId="105" fillId="0" borderId="0" xfId="840" applyFont="1" applyAlignment="1">
      <alignment vertical="center" wrapText="1"/>
    </xf>
    <xf numFmtId="0" fontId="44" fillId="0" borderId="0" xfId="1" applyFont="1" applyAlignment="1">
      <alignment vertical="center" wrapText="1"/>
    </xf>
    <xf numFmtId="0" fontId="107" fillId="0" borderId="0" xfId="840" applyFont="1" applyAlignment="1">
      <alignment vertical="center" wrapText="1"/>
    </xf>
    <xf numFmtId="0" fontId="105" fillId="0" borderId="0" xfId="840" applyFont="1" applyAlignment="1">
      <alignment wrapText="1"/>
    </xf>
    <xf numFmtId="0" fontId="44" fillId="0" borderId="0" xfId="1" applyFont="1" applyAlignment="1">
      <alignment vertical="center"/>
    </xf>
    <xf numFmtId="0" fontId="44" fillId="0" borderId="0" xfId="1" applyFont="1" applyAlignment="1">
      <alignment vertical="top"/>
    </xf>
    <xf numFmtId="0" fontId="106" fillId="0" borderId="0" xfId="1" applyFont="1" applyAlignment="1">
      <alignment horizontal="center"/>
    </xf>
    <xf numFmtId="0" fontId="44" fillId="0" borderId="0" xfId="1" applyFont="1"/>
    <xf numFmtId="0" fontId="114" fillId="0" borderId="0" xfId="1" applyFont="1"/>
    <xf numFmtId="0" fontId="106" fillId="0" borderId="0" xfId="1" applyFont="1" applyAlignment="1">
      <alignment horizontal="center" vertical="center"/>
    </xf>
    <xf numFmtId="0" fontId="106" fillId="0" borderId="0" xfId="1" applyFont="1" applyAlignment="1">
      <alignment horizontal="justify"/>
    </xf>
    <xf numFmtId="0" fontId="106" fillId="0" borderId="0" xfId="1" applyFont="1" applyFill="1" applyAlignment="1">
      <alignment horizontal="center" vertical="center"/>
    </xf>
    <xf numFmtId="0" fontId="106" fillId="0" borderId="0" xfId="1" applyFont="1" applyFill="1" applyAlignment="1">
      <alignment vertical="center" wrapText="1"/>
    </xf>
    <xf numFmtId="167" fontId="114" fillId="0" borderId="0" xfId="1" applyNumberFormat="1" applyFont="1" applyFill="1" applyAlignment="1">
      <alignment vertical="center"/>
    </xf>
    <xf numFmtId="0" fontId="106" fillId="0" borderId="0" xfId="1" applyFont="1" applyFill="1" applyAlignment="1">
      <alignment vertical="center"/>
    </xf>
    <xf numFmtId="0" fontId="49" fillId="0" borderId="0" xfId="1" applyFont="1" applyFill="1"/>
    <xf numFmtId="0" fontId="114" fillId="0" borderId="0" xfId="1" applyFont="1" applyFill="1" applyAlignment="1">
      <alignment vertical="center"/>
    </xf>
    <xf numFmtId="0" fontId="49" fillId="0" borderId="0" xfId="1" applyFont="1" applyFill="1" applyAlignment="1">
      <alignment horizontal="center"/>
    </xf>
    <xf numFmtId="4" fontId="106" fillId="0" borderId="0" xfId="1" applyNumberFormat="1" applyFont="1" applyFill="1" applyAlignment="1">
      <alignment vertical="center"/>
    </xf>
    <xf numFmtId="167" fontId="106" fillId="0" borderId="0" xfId="1" applyNumberFormat="1" applyFont="1" applyFill="1" applyAlignment="1">
      <alignment vertical="center"/>
    </xf>
    <xf numFmtId="0" fontId="45" fillId="0" borderId="0" xfId="1" applyFont="1" applyAlignment="1">
      <alignment horizontal="center"/>
    </xf>
    <xf numFmtId="0" fontId="115" fillId="0" borderId="0" xfId="1" applyFont="1"/>
    <xf numFmtId="0" fontId="45" fillId="0" borderId="0" xfId="1" applyFont="1" applyAlignment="1">
      <alignment horizontal="justify" vertical="center"/>
    </xf>
    <xf numFmtId="0" fontId="104" fillId="0" borderId="0" xfId="1" applyFont="1"/>
    <xf numFmtId="167" fontId="106" fillId="0" borderId="0" xfId="1" applyNumberFormat="1" applyFont="1"/>
    <xf numFmtId="0" fontId="106" fillId="0" borderId="0" xfId="1" applyFont="1" applyAlignment="1">
      <alignment vertical="center" wrapText="1"/>
    </xf>
    <xf numFmtId="0" fontId="106" fillId="0" borderId="0" xfId="1" applyFont="1" applyAlignment="1">
      <alignment horizontal="center" vertical="center" wrapText="1"/>
    </xf>
    <xf numFmtId="49" fontId="114" fillId="0" borderId="0" xfId="1" applyNumberFormat="1" applyFont="1" applyAlignment="1">
      <alignment vertical="center" wrapText="1"/>
    </xf>
    <xf numFmtId="0" fontId="106" fillId="0" borderId="0" xfId="1" applyFont="1" applyAlignment="1">
      <alignment horizontal="justify" vertical="center" wrapText="1"/>
    </xf>
    <xf numFmtId="0" fontId="106" fillId="0" borderId="0" xfId="1" applyFont="1" applyAlignment="1">
      <alignment horizontal="left" vertical="center" wrapText="1"/>
    </xf>
    <xf numFmtId="166" fontId="106" fillId="0" borderId="0" xfId="1" applyNumberFormat="1" applyFont="1" applyAlignment="1">
      <alignment horizontal="center" vertical="center" wrapText="1"/>
    </xf>
    <xf numFmtId="166" fontId="106" fillId="0" borderId="0" xfId="1" applyNumberFormat="1" applyFont="1" applyAlignment="1">
      <alignment vertical="center" wrapText="1"/>
    </xf>
    <xf numFmtId="0" fontId="45" fillId="0" borderId="0" xfId="895" applyFont="1" applyAlignment="1">
      <alignment horizontal="center" vertical="center" wrapText="1"/>
    </xf>
    <xf numFmtId="0" fontId="45" fillId="0" borderId="0" xfId="895" applyFont="1" applyAlignment="1">
      <alignment horizontal="justify" vertical="center" wrapText="1"/>
    </xf>
    <xf numFmtId="0" fontId="45" fillId="0" borderId="0" xfId="895" applyFont="1" applyAlignment="1">
      <alignment horizontal="left" vertical="center" wrapText="1"/>
    </xf>
    <xf numFmtId="166" fontId="45" fillId="0" borderId="0" xfId="895" applyNumberFormat="1" applyFont="1" applyAlignment="1">
      <alignment vertical="center" wrapText="1"/>
    </xf>
    <xf numFmtId="0" fontId="45" fillId="0" borderId="0" xfId="895" applyFont="1" applyAlignment="1">
      <alignment vertical="center" wrapText="1"/>
    </xf>
    <xf numFmtId="0" fontId="45" fillId="0" borderId="0" xfId="895" applyFont="1" applyAlignment="1">
      <alignment vertical="top" wrapText="1"/>
    </xf>
    <xf numFmtId="0" fontId="45" fillId="0" borderId="0" xfId="821" applyFont="1" applyAlignment="1">
      <alignment vertical="center"/>
    </xf>
    <xf numFmtId="0" fontId="45" fillId="0" borderId="0" xfId="821" applyFont="1" applyAlignment="1">
      <alignment horizontal="center"/>
    </xf>
    <xf numFmtId="0" fontId="108" fillId="0" borderId="0" xfId="1" applyFont="1"/>
    <xf numFmtId="2" fontId="45" fillId="3" borderId="0" xfId="1" applyNumberFormat="1" applyFont="1" applyFill="1" applyAlignment="1">
      <alignment wrapText="1"/>
    </xf>
    <xf numFmtId="0" fontId="122" fillId="3" borderId="0" xfId="1" applyFont="1" applyFill="1" applyAlignment="1">
      <alignment wrapText="1"/>
    </xf>
    <xf numFmtId="0" fontId="122" fillId="3" borderId="0" xfId="1" applyFont="1" applyFill="1" applyAlignment="1">
      <alignment horizontal="justify" wrapText="1"/>
    </xf>
    <xf numFmtId="0" fontId="122" fillId="3" borderId="0" xfId="1" applyFont="1" applyFill="1" applyAlignment="1">
      <alignment horizontal="center" vertical="center" wrapText="1"/>
    </xf>
    <xf numFmtId="0" fontId="122" fillId="3" borderId="0" xfId="1" applyFont="1" applyFill="1" applyAlignment="1">
      <alignment horizontal="justify" vertical="center" wrapText="1"/>
    </xf>
    <xf numFmtId="0" fontId="106" fillId="0" borderId="0" xfId="821" applyFont="1"/>
    <xf numFmtId="0" fontId="106" fillId="0" borderId="0" xfId="821" applyFont="1" applyAlignment="1">
      <alignment horizontal="center"/>
    </xf>
    <xf numFmtId="0" fontId="106" fillId="0" borderId="0" xfId="821" applyFont="1" applyAlignment="1">
      <alignment horizontal="center" vertical="center"/>
    </xf>
    <xf numFmtId="0" fontId="44" fillId="0" borderId="0" xfId="821" applyFont="1"/>
    <xf numFmtId="0" fontId="109" fillId="0" borderId="0" xfId="1" applyFont="1"/>
    <xf numFmtId="167" fontId="45" fillId="0" borderId="0" xfId="962" applyNumberFormat="1" applyFont="1" applyAlignment="1">
      <alignment vertical="center" wrapText="1"/>
    </xf>
    <xf numFmtId="0" fontId="45" fillId="0" borderId="0" xfId="1" applyFont="1" applyAlignment="1">
      <alignment horizontal="justify" vertical="top"/>
    </xf>
    <xf numFmtId="0" fontId="105" fillId="0" borderId="0" xfId="840" applyFont="1" applyAlignment="1">
      <alignment horizontal="center" vertical="center" wrapText="1"/>
    </xf>
    <xf numFmtId="0" fontId="105" fillId="0" borderId="0" xfId="840" applyFont="1" applyAlignment="1">
      <alignment horizontal="left" vertical="top" wrapText="1"/>
    </xf>
    <xf numFmtId="0" fontId="105" fillId="0" borderId="0" xfId="840" applyFont="1" applyAlignment="1">
      <alignment horizontal="justify" vertical="top" wrapText="1"/>
    </xf>
    <xf numFmtId="0" fontId="45" fillId="0" borderId="0" xfId="1" applyFont="1" applyAlignment="1">
      <alignment horizontal="center" vertical="top"/>
    </xf>
    <xf numFmtId="0" fontId="45" fillId="0" borderId="0" xfId="1" applyFont="1" applyAlignment="1">
      <alignment horizontal="left" vertical="top"/>
    </xf>
    <xf numFmtId="167" fontId="45" fillId="0" borderId="0" xfId="1" applyNumberFormat="1" applyFont="1" applyAlignment="1">
      <alignment horizontal="center" vertical="center"/>
    </xf>
    <xf numFmtId="0" fontId="45" fillId="3" borderId="0" xfId="821" applyFont="1" applyFill="1" applyAlignment="1">
      <alignment vertical="center"/>
    </xf>
    <xf numFmtId="0" fontId="108" fillId="3" borderId="0" xfId="1" applyFont="1" applyFill="1"/>
    <xf numFmtId="0" fontId="108" fillId="0" borderId="0" xfId="1" applyFont="1" applyAlignment="1">
      <alignment vertical="top" wrapText="1"/>
    </xf>
    <xf numFmtId="0" fontId="43" fillId="0" borderId="0" xfId="1"/>
    <xf numFmtId="0" fontId="43" fillId="0" borderId="0" xfId="1" applyAlignment="1">
      <alignment horizontal="justify"/>
    </xf>
    <xf numFmtId="0" fontId="28" fillId="0" borderId="0" xfId="1248"/>
    <xf numFmtId="4" fontId="28" fillId="0" borderId="0" xfId="1248" applyNumberFormat="1"/>
    <xf numFmtId="0" fontId="123" fillId="0" borderId="0" xfId="1248" applyFont="1"/>
    <xf numFmtId="167" fontId="105" fillId="0" borderId="0" xfId="840" applyNumberFormat="1" applyFont="1" applyAlignment="1">
      <alignment vertical="center" wrapText="1"/>
    </xf>
    <xf numFmtId="167" fontId="105" fillId="0" borderId="0" xfId="840" applyNumberFormat="1" applyFont="1" applyAlignment="1">
      <alignment horizontal="center" vertical="center" wrapText="1"/>
    </xf>
    <xf numFmtId="167" fontId="49" fillId="0" borderId="0" xfId="1" applyNumberFormat="1" applyFont="1"/>
    <xf numFmtId="0" fontId="49" fillId="0" borderId="0" xfId="1" applyFont="1" applyAlignment="1">
      <alignment horizontal="center"/>
    </xf>
    <xf numFmtId="4" fontId="45" fillId="0" borderId="0" xfId="962" applyNumberFormat="1" applyFont="1" applyAlignment="1">
      <alignment vertical="center" wrapText="1"/>
    </xf>
    <xf numFmtId="167" fontId="105" fillId="0" borderId="0" xfId="840" applyNumberFormat="1" applyFont="1" applyAlignment="1">
      <alignment wrapText="1"/>
    </xf>
    <xf numFmtId="0" fontId="45" fillId="0" borderId="0" xfId="1" applyFont="1"/>
    <xf numFmtId="0" fontId="44" fillId="0" borderId="0" xfId="1" applyFont="1" applyAlignment="1">
      <alignment wrapText="1"/>
    </xf>
    <xf numFmtId="0" fontId="49" fillId="0" borderId="0" xfId="1" applyFont="1" applyFill="1" applyAlignment="1">
      <alignment horizontal="justify"/>
    </xf>
    <xf numFmtId="49" fontId="105" fillId="0" borderId="0" xfId="840" applyNumberFormat="1" applyFont="1" applyAlignment="1">
      <alignment wrapText="1"/>
    </xf>
    <xf numFmtId="167" fontId="106" fillId="0" borderId="0" xfId="1" applyNumberFormat="1" applyFont="1" applyBorder="1" applyAlignment="1">
      <alignment horizontal="center" vertical="center"/>
    </xf>
    <xf numFmtId="0" fontId="106" fillId="0" borderId="0" xfId="821" applyFont="1" applyAlignment="1">
      <alignment horizontal="left" vertical="center"/>
    </xf>
    <xf numFmtId="0" fontId="128" fillId="3" borderId="1" xfId="1" applyFont="1" applyFill="1" applyBorder="1" applyAlignment="1">
      <alignment horizontal="left" vertical="center" wrapText="1"/>
    </xf>
    <xf numFmtId="0" fontId="128" fillId="3" borderId="1" xfId="1" applyFont="1" applyFill="1" applyBorder="1" applyAlignment="1">
      <alignment vertical="center" wrapText="1"/>
    </xf>
    <xf numFmtId="0" fontId="130" fillId="0" borderId="0" xfId="1" applyFont="1" applyFill="1" applyAlignment="1">
      <alignment horizontal="center" vertical="center"/>
    </xf>
    <xf numFmtId="0" fontId="130" fillId="0" borderId="0" xfId="1" applyFont="1" applyFill="1" applyAlignment="1">
      <alignment vertical="center" wrapText="1"/>
    </xf>
    <xf numFmtId="167" fontId="127" fillId="0" borderId="0" xfId="1" applyNumberFormat="1" applyFont="1" applyFill="1" applyAlignment="1">
      <alignment vertical="center"/>
    </xf>
    <xf numFmtId="0" fontId="130" fillId="0" borderId="0" xfId="1" applyFont="1" applyFill="1" applyAlignment="1">
      <alignment vertical="center"/>
    </xf>
    <xf numFmtId="0" fontId="130" fillId="0" borderId="0" xfId="1" applyFont="1" applyFill="1"/>
    <xf numFmtId="167" fontId="127" fillId="3" borderId="1" xfId="1" applyNumberFormat="1" applyFont="1" applyFill="1" applyBorder="1" applyAlignment="1">
      <alignment horizontal="center" vertical="center" wrapText="1"/>
    </xf>
    <xf numFmtId="0" fontId="130" fillId="0" borderId="0" xfId="1" applyFont="1" applyAlignment="1">
      <alignment horizontal="center" vertical="center"/>
    </xf>
    <xf numFmtId="0" fontId="130" fillId="0" borderId="1" xfId="1" applyFont="1" applyBorder="1" applyAlignment="1">
      <alignment horizontal="center" vertical="center" wrapText="1"/>
    </xf>
    <xf numFmtId="2" fontId="130" fillId="0" borderId="1" xfId="1" applyNumberFormat="1" applyFont="1" applyBorder="1" applyAlignment="1">
      <alignment horizontal="center" vertical="center" wrapText="1"/>
    </xf>
    <xf numFmtId="166" fontId="130" fillId="0" borderId="1" xfId="1" applyNumberFormat="1" applyFont="1" applyBorder="1" applyAlignment="1">
      <alignment horizontal="center" vertical="center" wrapText="1"/>
    </xf>
    <xf numFmtId="49" fontId="131" fillId="0" borderId="1" xfId="1" applyNumberFormat="1" applyFont="1" applyBorder="1" applyAlignment="1">
      <alignment horizontal="center" vertical="top" wrapText="1"/>
    </xf>
    <xf numFmtId="0" fontId="127" fillId="0" borderId="1" xfId="1" applyFont="1" applyBorder="1" applyAlignment="1">
      <alignment vertical="top" wrapText="1"/>
    </xf>
    <xf numFmtId="0" fontId="131" fillId="26" borderId="1" xfId="1" applyFont="1" applyFill="1" applyBorder="1" applyAlignment="1">
      <alignment vertical="top" wrapText="1"/>
    </xf>
    <xf numFmtId="49" fontId="132" fillId="0" borderId="1" xfId="1" applyNumberFormat="1" applyFont="1" applyBorder="1" applyAlignment="1">
      <alignment horizontal="center" vertical="top" wrapText="1"/>
    </xf>
    <xf numFmtId="0" fontId="130" fillId="0" borderId="1" xfId="1" applyFont="1" applyBorder="1" applyAlignment="1">
      <alignment vertical="top" wrapText="1"/>
    </xf>
    <xf numFmtId="0" fontId="130" fillId="0" borderId="13" xfId="1" applyFont="1" applyBorder="1" applyAlignment="1">
      <alignment vertical="top" wrapText="1"/>
    </xf>
    <xf numFmtId="0" fontId="132" fillId="26" borderId="1" xfId="1" applyFont="1" applyFill="1" applyBorder="1" applyAlignment="1">
      <alignment horizontal="left" vertical="top" wrapText="1"/>
    </xf>
    <xf numFmtId="166" fontId="127" fillId="26" borderId="1" xfId="1" applyNumberFormat="1" applyFont="1" applyFill="1" applyBorder="1" applyAlignment="1">
      <alignment horizontal="center" vertical="center" wrapText="1"/>
    </xf>
    <xf numFmtId="166" fontId="127" fillId="26" borderId="1" xfId="1" applyNumberFormat="1" applyFont="1" applyFill="1" applyBorder="1" applyAlignment="1">
      <alignment vertical="center" wrapText="1"/>
    </xf>
    <xf numFmtId="0" fontId="131" fillId="0" borderId="1" xfId="1" applyFont="1" applyBorder="1" applyAlignment="1">
      <alignment horizontal="center" vertical="top" wrapText="1"/>
    </xf>
    <xf numFmtId="0" fontId="131" fillId="0" borderId="1" xfId="1" applyFont="1" applyBorder="1" applyAlignment="1">
      <alignment horizontal="left" vertical="top" wrapText="1"/>
    </xf>
    <xf numFmtId="0" fontId="130" fillId="0" borderId="1" xfId="1" applyFont="1" applyBorder="1" applyAlignment="1">
      <alignment horizontal="justify" vertical="center" wrapText="1"/>
    </xf>
    <xf numFmtId="0" fontId="132" fillId="0" borderId="1" xfId="1" applyFont="1" applyBorder="1" applyAlignment="1">
      <alignment horizontal="left" vertical="top" wrapText="1"/>
    </xf>
    <xf numFmtId="171" fontId="132" fillId="0" borderId="1" xfId="1" applyNumberFormat="1" applyFont="1" applyBorder="1" applyAlignment="1">
      <alignment horizontal="center" vertical="center" wrapText="1"/>
    </xf>
    <xf numFmtId="2" fontId="130" fillId="0" borderId="1" xfId="1" applyNumberFormat="1" applyFont="1" applyBorder="1" applyAlignment="1">
      <alignment horizontal="center" vertical="center"/>
    </xf>
    <xf numFmtId="4" fontId="132" fillId="0" borderId="1" xfId="1" applyNumberFormat="1" applyFont="1" applyBorder="1" applyAlignment="1">
      <alignment horizontal="justify" vertical="center" wrapText="1"/>
    </xf>
    <xf numFmtId="2" fontId="132" fillId="0" borderId="1" xfId="1" applyNumberFormat="1" applyFont="1" applyBorder="1" applyAlignment="1">
      <alignment horizontal="center" vertical="center" wrapText="1"/>
    </xf>
    <xf numFmtId="0" fontId="130" fillId="0" borderId="1" xfId="1" applyFont="1" applyBorder="1" applyAlignment="1">
      <alignment horizontal="justify"/>
    </xf>
    <xf numFmtId="0" fontId="130" fillId="0" borderId="1" xfId="1" applyFont="1" applyBorder="1" applyAlignment="1">
      <alignment horizontal="left" vertical="top" wrapText="1"/>
    </xf>
    <xf numFmtId="166" fontId="130" fillId="0" borderId="1" xfId="1" applyNumberFormat="1" applyFont="1" applyBorder="1" applyAlignment="1">
      <alignment horizontal="justify" vertical="center" wrapText="1"/>
    </xf>
    <xf numFmtId="166" fontId="130" fillId="0" borderId="1" xfId="1" applyNumberFormat="1" applyFont="1" applyBorder="1" applyAlignment="1">
      <alignment horizontal="justify" vertical="center"/>
    </xf>
    <xf numFmtId="0" fontId="130" fillId="27" borderId="1" xfId="1" applyFont="1" applyFill="1" applyBorder="1" applyAlignment="1">
      <alignment horizontal="center" vertical="top" wrapText="1"/>
    </xf>
    <xf numFmtId="0" fontId="127" fillId="26" borderId="1" xfId="1" applyFont="1" applyFill="1" applyBorder="1" applyAlignment="1">
      <alignment horizontal="left" vertical="top" wrapText="1"/>
    </xf>
    <xf numFmtId="166" fontId="127" fillId="0" borderId="1" xfId="1" applyNumberFormat="1" applyFont="1" applyBorder="1" applyAlignment="1">
      <alignment horizontal="center" vertical="center" wrapText="1"/>
    </xf>
    <xf numFmtId="166" fontId="127" fillId="0" borderId="1" xfId="1" applyNumberFormat="1" applyFont="1" applyBorder="1" applyAlignment="1">
      <alignment horizontal="justify" vertical="center" wrapText="1"/>
    </xf>
    <xf numFmtId="166" fontId="127" fillId="0" borderId="1" xfId="1" applyNumberFormat="1" applyFont="1" applyBorder="1" applyAlignment="1">
      <alignment horizontal="justify" vertical="center"/>
    </xf>
    <xf numFmtId="170" fontId="132" fillId="0" borderId="1" xfId="1" applyNumberFormat="1" applyFont="1" applyBorder="1" applyAlignment="1">
      <alignment horizontal="center" vertical="center" wrapText="1"/>
    </xf>
    <xf numFmtId="170" fontId="132" fillId="0" borderId="1" xfId="1" applyNumberFormat="1" applyFont="1" applyBorder="1" applyAlignment="1">
      <alignment horizontal="left" vertical="top" wrapText="1"/>
    </xf>
    <xf numFmtId="170" fontId="132" fillId="0" borderId="1" xfId="1" applyNumberFormat="1" applyFont="1" applyBorder="1" applyAlignment="1">
      <alignment vertical="center" wrapText="1"/>
    </xf>
    <xf numFmtId="49" fontId="127" fillId="3" borderId="1" xfId="1" applyNumberFormat="1" applyFont="1" applyFill="1" applyBorder="1" applyAlignment="1">
      <alignment vertical="center" wrapText="1"/>
    </xf>
    <xf numFmtId="49" fontId="127" fillId="26" borderId="1" xfId="1" applyNumberFormat="1" applyFont="1" applyFill="1" applyBorder="1" applyAlignment="1">
      <alignment horizontal="center" vertical="center" wrapText="1"/>
    </xf>
    <xf numFmtId="167" fontId="131" fillId="0" borderId="1" xfId="1" applyNumberFormat="1" applyFont="1" applyBorder="1" applyAlignment="1">
      <alignment horizontal="center" vertical="center" wrapText="1"/>
    </xf>
    <xf numFmtId="4" fontId="131" fillId="0" borderId="1" xfId="1" applyNumberFormat="1" applyFont="1" applyBorder="1" applyAlignment="1">
      <alignment horizontal="justify" vertical="center" wrapText="1"/>
    </xf>
    <xf numFmtId="0" fontId="127" fillId="0" borderId="1" xfId="1" applyFont="1" applyBorder="1" applyAlignment="1">
      <alignment horizontal="left" vertical="top" wrapText="1"/>
    </xf>
    <xf numFmtId="0" fontId="132" fillId="0" borderId="1" xfId="1" applyFont="1" applyBorder="1" applyAlignment="1" applyProtection="1">
      <alignment horizontal="left" vertical="top" wrapText="1"/>
      <protection locked="0"/>
    </xf>
    <xf numFmtId="0" fontId="131" fillId="0" borderId="1" xfId="1" applyFont="1" applyBorder="1" applyAlignment="1" applyProtection="1">
      <alignment horizontal="left" vertical="top" wrapText="1"/>
      <protection locked="0"/>
    </xf>
    <xf numFmtId="4" fontId="130" fillId="0" borderId="1" xfId="881" applyNumberFormat="1" applyFont="1" applyFill="1" applyBorder="1" applyAlignment="1">
      <alignment horizontal="center" vertical="center" wrapText="1"/>
    </xf>
    <xf numFmtId="0" fontId="130" fillId="0" borderId="1" xfId="882" applyFont="1" applyFill="1" applyBorder="1" applyAlignment="1">
      <alignment horizontal="justify" vertical="top" wrapText="1"/>
    </xf>
    <xf numFmtId="4" fontId="130" fillId="0" borderId="1" xfId="881" applyNumberFormat="1" applyFont="1" applyFill="1" applyBorder="1" applyAlignment="1">
      <alignment horizontal="justify" vertical="top" wrapText="1"/>
    </xf>
    <xf numFmtId="0" fontId="127" fillId="0" borderId="0" xfId="902" applyFont="1" applyFill="1" applyAlignment="1">
      <alignment horizontal="left" vertical="center" wrapText="1"/>
    </xf>
    <xf numFmtId="0" fontId="130" fillId="0" borderId="1" xfId="1" applyFont="1" applyFill="1" applyBorder="1" applyAlignment="1">
      <alignment horizontal="center" vertical="center" wrapText="1"/>
    </xf>
    <xf numFmtId="2" fontId="130" fillId="0" borderId="1" xfId="1" applyNumberFormat="1" applyFont="1" applyFill="1" applyBorder="1" applyAlignment="1">
      <alignment horizontal="center" vertical="center" wrapText="1"/>
    </xf>
    <xf numFmtId="166" fontId="130" fillId="0" borderId="1" xfId="1" applyNumberFormat="1" applyFont="1" applyFill="1" applyBorder="1" applyAlignment="1">
      <alignment horizontal="center" vertical="center" wrapText="1"/>
    </xf>
    <xf numFmtId="0" fontId="132" fillId="0" borderId="1" xfId="821" applyFont="1" applyBorder="1" applyAlignment="1">
      <alignment horizontal="center" vertical="center" wrapText="1"/>
    </xf>
    <xf numFmtId="1" fontId="132" fillId="0" borderId="1" xfId="821" applyNumberFormat="1" applyFont="1" applyBorder="1" applyAlignment="1">
      <alignment horizontal="center" vertical="center" wrapText="1"/>
    </xf>
    <xf numFmtId="0" fontId="130" fillId="0" borderId="1" xfId="821" applyFont="1" applyFill="1" applyBorder="1" applyAlignment="1">
      <alignment horizontal="center" vertical="center" wrapText="1"/>
    </xf>
    <xf numFmtId="0" fontId="131" fillId="3" borderId="1" xfId="902" applyNumberFormat="1" applyFont="1" applyFill="1" applyBorder="1" applyAlignment="1" applyProtection="1">
      <alignment horizontal="left" vertical="top" wrapText="1"/>
      <protection locked="0"/>
    </xf>
    <xf numFmtId="166" fontId="131" fillId="3" borderId="1" xfId="821" applyNumberFormat="1" applyFont="1" applyFill="1" applyBorder="1" applyAlignment="1">
      <alignment horizontal="center" vertical="center" wrapText="1"/>
    </xf>
    <xf numFmtId="167" fontId="131" fillId="3" borderId="1" xfId="821" applyNumberFormat="1" applyFont="1" applyFill="1" applyBorder="1" applyAlignment="1">
      <alignment horizontal="center" vertical="center" wrapText="1"/>
    </xf>
    <xf numFmtId="0" fontId="132" fillId="3" borderId="1" xfId="902" applyNumberFormat="1" applyFont="1" applyFill="1" applyBorder="1" applyAlignment="1" applyProtection="1">
      <alignment horizontal="left" vertical="top" wrapText="1"/>
      <protection locked="0"/>
    </xf>
    <xf numFmtId="0" fontId="127" fillId="3" borderId="1" xfId="1" applyFont="1" applyFill="1" applyBorder="1" applyAlignment="1">
      <alignment horizontal="justify" vertical="top" wrapText="1"/>
    </xf>
    <xf numFmtId="0" fontId="130" fillId="0" borderId="1" xfId="1" applyFont="1" applyFill="1" applyBorder="1" applyAlignment="1">
      <alignment horizontal="center" vertical="center"/>
    </xf>
    <xf numFmtId="4" fontId="130" fillId="0" borderId="1" xfId="1" applyNumberFormat="1" applyFont="1" applyBorder="1" applyAlignment="1">
      <alignment horizontal="center" vertical="center" wrapText="1"/>
    </xf>
    <xf numFmtId="167" fontId="127" fillId="0" borderId="1" xfId="1" applyNumberFormat="1" applyFont="1" applyBorder="1" applyAlignment="1">
      <alignment horizontal="justify" vertical="top" wrapText="1"/>
    </xf>
    <xf numFmtId="0" fontId="131" fillId="0" borderId="1" xfId="1" applyFont="1" applyFill="1" applyBorder="1" applyAlignment="1" applyProtection="1">
      <alignment horizontal="left" vertical="top" wrapText="1"/>
      <protection locked="0"/>
    </xf>
    <xf numFmtId="49" fontId="130" fillId="0" borderId="1" xfId="1" applyNumberFormat="1" applyFont="1" applyBorder="1" applyAlignment="1">
      <alignment horizontal="center" vertical="top" wrapText="1"/>
    </xf>
    <xf numFmtId="0" fontId="127" fillId="0" borderId="0" xfId="1" applyFont="1" applyAlignment="1">
      <alignment horizontal="left"/>
    </xf>
    <xf numFmtId="0" fontId="127" fillId="0" borderId="0" xfId="1" applyFont="1" applyAlignment="1">
      <alignment horizontal="center"/>
    </xf>
    <xf numFmtId="4" fontId="127" fillId="0" borderId="0" xfId="1" applyNumberFormat="1" applyFont="1" applyAlignment="1">
      <alignment horizontal="center"/>
    </xf>
    <xf numFmtId="4" fontId="130" fillId="0" borderId="0" xfId="1" applyNumberFormat="1" applyFont="1"/>
    <xf numFmtId="49" fontId="127" fillId="0" borderId="1" xfId="1" applyNumberFormat="1" applyFont="1" applyBorder="1" applyAlignment="1">
      <alignment horizontal="center" vertical="top" wrapText="1"/>
    </xf>
    <xf numFmtId="167" fontId="127" fillId="0" borderId="1" xfId="1" applyNumberFormat="1" applyFont="1" applyBorder="1" applyAlignment="1">
      <alignment horizontal="left" vertical="top" wrapText="1"/>
    </xf>
    <xf numFmtId="167" fontId="130" fillId="0" borderId="1" xfId="1" applyNumberFormat="1" applyFont="1" applyBorder="1" applyAlignment="1">
      <alignment horizontal="left" vertical="top" wrapText="1"/>
    </xf>
    <xf numFmtId="49" fontId="130" fillId="0" borderId="1" xfId="1" applyNumberFormat="1" applyFont="1" applyBorder="1" applyAlignment="1">
      <alignment horizontal="center" vertical="top"/>
    </xf>
    <xf numFmtId="49" fontId="127" fillId="0" borderId="1" xfId="1" applyNumberFormat="1" applyFont="1" applyBorder="1" applyAlignment="1">
      <alignment horizontal="center" vertical="top"/>
    </xf>
    <xf numFmtId="167" fontId="127" fillId="0" borderId="1" xfId="1" applyNumberFormat="1" applyFont="1" applyBorder="1" applyAlignment="1">
      <alignment horizontal="justify" vertical="top"/>
    </xf>
    <xf numFmtId="0" fontId="135" fillId="0" borderId="1" xfId="1248" applyFont="1" applyBorder="1" applyAlignment="1">
      <alignment horizontal="center"/>
    </xf>
    <xf numFmtId="0" fontId="137" fillId="0" borderId="1" xfId="1248" applyFont="1" applyBorder="1" applyAlignment="1">
      <alignment horizontal="center" vertical="center"/>
    </xf>
    <xf numFmtId="167" fontId="137" fillId="0" borderId="1" xfId="1248" applyNumberFormat="1" applyFont="1" applyBorder="1" applyAlignment="1">
      <alignment horizontal="justify" vertical="top"/>
    </xf>
    <xf numFmtId="167" fontId="137" fillId="0" borderId="1" xfId="1248" applyNumberFormat="1" applyFont="1" applyBorder="1" applyAlignment="1">
      <alignment horizontal="left" vertical="top"/>
    </xf>
    <xf numFmtId="167" fontId="137" fillId="0" borderId="1" xfId="1248" applyNumberFormat="1" applyFont="1" applyBorder="1" applyAlignment="1">
      <alignment horizontal="left" vertical="top" wrapText="1"/>
    </xf>
    <xf numFmtId="167" fontId="138" fillId="0" borderId="1" xfId="1248" applyNumberFormat="1" applyFont="1" applyBorder="1" applyAlignment="1">
      <alignment horizontal="justify" vertical="top"/>
    </xf>
    <xf numFmtId="167" fontId="135" fillId="0" borderId="1" xfId="1248" applyNumberFormat="1" applyFont="1" applyBorder="1" applyAlignment="1">
      <alignment horizontal="left" vertical="top" wrapText="1"/>
    </xf>
    <xf numFmtId="49" fontId="135" fillId="0" borderId="1" xfId="1248" applyNumberFormat="1" applyFont="1" applyBorder="1" applyAlignment="1">
      <alignment horizontal="center" vertical="top"/>
    </xf>
    <xf numFmtId="0" fontId="135" fillId="0" borderId="1" xfId="1248" applyFont="1" applyBorder="1" applyAlignment="1">
      <alignment horizontal="left" vertical="top" wrapText="1"/>
    </xf>
    <xf numFmtId="167" fontId="130" fillId="0" borderId="1" xfId="1248" applyNumberFormat="1" applyFont="1" applyFill="1" applyBorder="1" applyAlignment="1">
      <alignment horizontal="justify" vertical="top"/>
    </xf>
    <xf numFmtId="167" fontId="131" fillId="0" borderId="1" xfId="840" applyNumberFormat="1" applyFont="1" applyBorder="1" applyAlignment="1">
      <alignment horizontal="center" vertical="center" wrapText="1"/>
    </xf>
    <xf numFmtId="0" fontId="127" fillId="0" borderId="1" xfId="840" applyFont="1" applyBorder="1" applyAlignment="1">
      <alignment horizontal="left" vertical="top" wrapText="1"/>
    </xf>
    <xf numFmtId="167" fontId="130" fillId="0" borderId="1" xfId="840" applyNumberFormat="1" applyFont="1" applyBorder="1" applyAlignment="1">
      <alignment horizontal="center" vertical="center"/>
    </xf>
    <xf numFmtId="167" fontId="132" fillId="0" borderId="1" xfId="840" applyNumberFormat="1" applyFont="1" applyBorder="1" applyAlignment="1">
      <alignment horizontal="center" vertical="center" wrapText="1"/>
    </xf>
    <xf numFmtId="167" fontId="132" fillId="0" borderId="1" xfId="840" applyNumberFormat="1" applyFont="1" applyFill="1" applyBorder="1" applyAlignment="1">
      <alignment horizontal="center" vertical="center" wrapText="1"/>
    </xf>
    <xf numFmtId="167" fontId="132" fillId="3" borderId="1" xfId="840" applyNumberFormat="1" applyFont="1" applyFill="1" applyBorder="1" applyAlignment="1">
      <alignment horizontal="justify" vertical="top" wrapText="1"/>
    </xf>
    <xf numFmtId="167" fontId="130" fillId="0" borderId="1" xfId="840" applyNumberFormat="1" applyFont="1" applyFill="1" applyBorder="1" applyAlignment="1">
      <alignment horizontal="justify" vertical="top" wrapText="1"/>
    </xf>
    <xf numFmtId="0" fontId="131" fillId="0" borderId="1" xfId="840" applyFont="1" applyBorder="1" applyAlignment="1">
      <alignment horizontal="left" vertical="top" wrapText="1"/>
    </xf>
    <xf numFmtId="167" fontId="127" fillId="0" borderId="1" xfId="840" applyNumberFormat="1" applyFont="1" applyBorder="1" applyAlignment="1">
      <alignment horizontal="center" vertical="center"/>
    </xf>
    <xf numFmtId="49" fontId="130" fillId="0" borderId="1" xfId="1" applyNumberFormat="1" applyFont="1" applyBorder="1" applyAlignment="1">
      <alignment vertical="center" wrapText="1"/>
    </xf>
    <xf numFmtId="0" fontId="132" fillId="0" borderId="1" xfId="1" applyFont="1" applyFill="1" applyBorder="1" applyAlignment="1">
      <alignment horizontal="justify" vertical="top" wrapText="1"/>
    </xf>
    <xf numFmtId="0" fontId="130" fillId="0" borderId="1" xfId="1" applyFont="1" applyBorder="1" applyAlignment="1">
      <alignment vertical="center" wrapText="1"/>
    </xf>
    <xf numFmtId="49" fontId="132" fillId="0" borderId="1" xfId="840" applyNumberFormat="1" applyFont="1" applyBorder="1" applyAlignment="1">
      <alignment vertical="center" wrapText="1"/>
    </xf>
    <xf numFmtId="0" fontId="132" fillId="0" borderId="1" xfId="840" applyFont="1" applyBorder="1" applyAlignment="1">
      <alignment vertical="top" wrapText="1"/>
    </xf>
    <xf numFmtId="167" fontId="132" fillId="0" borderId="17" xfId="840" applyNumberFormat="1" applyFont="1" applyBorder="1" applyAlignment="1">
      <alignment horizontal="center" vertical="center" wrapText="1"/>
    </xf>
    <xf numFmtId="167" fontId="130" fillId="0" borderId="1" xfId="1" applyNumberFormat="1" applyFont="1" applyBorder="1" applyAlignment="1">
      <alignment horizontal="justify" vertical="center"/>
    </xf>
    <xf numFmtId="4" fontId="130" fillId="3" borderId="1" xfId="1" applyNumberFormat="1" applyFont="1" applyFill="1" applyBorder="1" applyAlignment="1">
      <alignment horizontal="center" vertical="center" wrapText="1"/>
    </xf>
    <xf numFmtId="0" fontId="130" fillId="0" borderId="1" xfId="895" applyFont="1" applyBorder="1" applyAlignment="1">
      <alignment horizontal="center" vertical="center" wrapText="1"/>
    </xf>
    <xf numFmtId="1" fontId="130" fillId="0" borderId="1" xfId="895" applyNumberFormat="1" applyFont="1" applyBorder="1" applyAlignment="1">
      <alignment horizontal="center" vertical="top" wrapText="1"/>
    </xf>
    <xf numFmtId="1" fontId="130" fillId="0" borderId="1" xfId="895" applyNumberFormat="1" applyFont="1" applyBorder="1" applyAlignment="1">
      <alignment horizontal="center" vertical="center" wrapText="1"/>
    </xf>
    <xf numFmtId="1" fontId="127" fillId="0" borderId="1" xfId="895" applyNumberFormat="1" applyFont="1" applyBorder="1" applyAlignment="1">
      <alignment horizontal="left" vertical="top"/>
    </xf>
    <xf numFmtId="0" fontId="130" fillId="0" borderId="1" xfId="895" applyFont="1" applyBorder="1" applyAlignment="1">
      <alignment horizontal="left" vertical="top" wrapText="1"/>
    </xf>
    <xf numFmtId="4" fontId="130" fillId="0" borderId="1" xfId="895" applyNumberFormat="1" applyFont="1" applyBorder="1" applyAlignment="1">
      <alignment horizontal="center" vertical="center" wrapText="1"/>
    </xf>
    <xf numFmtId="1" fontId="130" fillId="0" borderId="1" xfId="895" applyNumberFormat="1" applyFont="1" applyFill="1" applyBorder="1" applyAlignment="1">
      <alignment horizontal="left" vertical="top" wrapText="1"/>
    </xf>
    <xf numFmtId="0" fontId="130" fillId="0" borderId="1" xfId="895" applyFont="1" applyFill="1" applyBorder="1" applyAlignment="1">
      <alignment horizontal="left" vertical="top" wrapText="1"/>
    </xf>
    <xf numFmtId="0" fontId="130" fillId="0" borderId="0" xfId="1" applyFont="1" applyFill="1" applyAlignment="1">
      <alignment horizontal="center"/>
    </xf>
    <xf numFmtId="0" fontId="130" fillId="0" borderId="0" xfId="1" applyFont="1" applyFill="1" applyAlignment="1">
      <alignment horizontal="justify"/>
    </xf>
    <xf numFmtId="0" fontId="130" fillId="0" borderId="1" xfId="1" applyFont="1" applyFill="1" applyBorder="1" applyAlignment="1">
      <alignment horizontal="center" vertical="top" wrapText="1"/>
    </xf>
    <xf numFmtId="0" fontId="135" fillId="0" borderId="1" xfId="1" applyFont="1" applyFill="1" applyBorder="1" applyAlignment="1">
      <alignment horizontal="left" vertical="top" wrapText="1"/>
    </xf>
    <xf numFmtId="2" fontId="130" fillId="0" borderId="1" xfId="1" applyNumberFormat="1" applyFont="1" applyFill="1" applyBorder="1" applyAlignment="1">
      <alignment horizontal="center" vertical="top" wrapText="1"/>
    </xf>
    <xf numFmtId="0" fontId="134" fillId="0" borderId="1" xfId="1" applyFont="1" applyFill="1" applyBorder="1" applyAlignment="1">
      <alignment horizontal="center" vertical="top" wrapText="1"/>
    </xf>
    <xf numFmtId="0" fontId="134" fillId="0" borderId="1" xfId="1" applyFont="1" applyFill="1" applyBorder="1" applyAlignment="1">
      <alignment horizontal="center" vertical="center" wrapText="1"/>
    </xf>
    <xf numFmtId="0" fontId="134" fillId="0" borderId="1" xfId="1" applyFont="1" applyFill="1" applyBorder="1" applyAlignment="1">
      <alignment horizontal="justify" vertical="top" wrapText="1"/>
    </xf>
    <xf numFmtId="0" fontId="134" fillId="0" borderId="1" xfId="1" applyFont="1" applyFill="1" applyBorder="1" applyAlignment="1">
      <alignment horizontal="left" vertical="top" wrapText="1"/>
    </xf>
    <xf numFmtId="0" fontId="135" fillId="0" borderId="1" xfId="1" applyFont="1" applyFill="1" applyBorder="1" applyAlignment="1">
      <alignment vertical="top" wrapText="1"/>
    </xf>
    <xf numFmtId="2" fontId="130" fillId="0" borderId="1" xfId="1" applyNumberFormat="1" applyFont="1" applyFill="1" applyBorder="1" applyAlignment="1">
      <alignment horizontal="center" vertical="center"/>
    </xf>
    <xf numFmtId="0" fontId="130" fillId="0" borderId="0" xfId="1" applyFont="1" applyAlignment="1">
      <alignment horizontal="left" vertical="top"/>
    </xf>
    <xf numFmtId="0" fontId="130" fillId="0" borderId="0" xfId="1" applyFont="1" applyAlignment="1">
      <alignment horizontal="justify" vertical="top"/>
    </xf>
    <xf numFmtId="0" fontId="130" fillId="0" borderId="1" xfId="1" applyFont="1" applyBorder="1" applyAlignment="1">
      <alignment horizontal="center" vertical="top"/>
    </xf>
    <xf numFmtId="0" fontId="127" fillId="0" borderId="1" xfId="1" applyFont="1" applyBorder="1" applyAlignment="1">
      <alignment horizontal="left" vertical="top"/>
    </xf>
    <xf numFmtId="0" fontId="127" fillId="0" borderId="0" xfId="1" applyFont="1" applyFill="1" applyAlignment="1">
      <alignment horizontal="left"/>
    </xf>
    <xf numFmtId="0" fontId="127" fillId="0" borderId="0" xfId="1" applyFont="1" applyFill="1" applyAlignment="1">
      <alignment horizontal="justify"/>
    </xf>
    <xf numFmtId="49" fontId="127" fillId="0" borderId="1" xfId="1" applyNumberFormat="1" applyFont="1" applyFill="1" applyBorder="1" applyAlignment="1">
      <alignment horizontal="center" vertical="top" wrapText="1"/>
    </xf>
    <xf numFmtId="166" fontId="127" fillId="0" borderId="1" xfId="1" applyNumberFormat="1" applyFont="1" applyFill="1" applyBorder="1" applyAlignment="1">
      <alignment horizontal="left" vertical="top" wrapText="1"/>
    </xf>
    <xf numFmtId="166" fontId="127" fillId="0" borderId="1" xfId="1" applyNumberFormat="1" applyFont="1" applyFill="1" applyBorder="1" applyAlignment="1">
      <alignment horizontal="justify" vertical="top" wrapText="1"/>
    </xf>
    <xf numFmtId="0" fontId="132" fillId="0" borderId="1" xfId="1" applyFont="1" applyFill="1" applyBorder="1" applyAlignment="1" applyProtection="1">
      <alignment horizontal="left" vertical="top" wrapText="1"/>
      <protection locked="0"/>
    </xf>
    <xf numFmtId="166" fontId="130" fillId="0" borderId="1" xfId="1" applyNumberFormat="1" applyFont="1" applyFill="1" applyBorder="1" applyAlignment="1">
      <alignment horizontal="left" vertical="top" wrapText="1"/>
    </xf>
    <xf numFmtId="166" fontId="127" fillId="0" borderId="1" xfId="1" applyNumberFormat="1" applyFont="1" applyFill="1" applyBorder="1" applyAlignment="1">
      <alignment horizontal="justify" vertical="top"/>
    </xf>
    <xf numFmtId="166" fontId="130" fillId="0" borderId="1" xfId="1" applyNumberFormat="1" applyFont="1" applyFill="1" applyBorder="1" applyAlignment="1">
      <alignment vertical="top" wrapText="1"/>
    </xf>
    <xf numFmtId="166" fontId="127" fillId="0" borderId="1" xfId="1" applyNumberFormat="1" applyFont="1" applyFill="1" applyBorder="1" applyAlignment="1">
      <alignment vertical="top" wrapText="1"/>
    </xf>
    <xf numFmtId="49" fontId="130" fillId="0" borderId="1" xfId="902" applyNumberFormat="1" applyFont="1" applyBorder="1" applyAlignment="1">
      <alignment horizontal="center" vertical="center" wrapText="1"/>
    </xf>
    <xf numFmtId="0" fontId="130" fillId="0" borderId="1" xfId="902" applyFont="1" applyBorder="1" applyAlignment="1">
      <alignment horizontal="center" vertical="center" wrapText="1"/>
    </xf>
    <xf numFmtId="3" fontId="130" fillId="0" borderId="1" xfId="902" applyNumberFormat="1" applyFont="1" applyBorder="1" applyAlignment="1">
      <alignment horizontal="center" vertical="center" wrapText="1"/>
    </xf>
    <xf numFmtId="4" fontId="131" fillId="0" borderId="1" xfId="902" applyNumberFormat="1" applyFont="1" applyBorder="1" applyAlignment="1" applyProtection="1">
      <alignment horizontal="center" vertical="center" wrapText="1"/>
      <protection locked="0"/>
    </xf>
    <xf numFmtId="167" fontId="127" fillId="0" borderId="1" xfId="962" applyNumberFormat="1" applyFont="1" applyBorder="1" applyAlignment="1">
      <alignment horizontal="center" vertical="center"/>
    </xf>
    <xf numFmtId="4" fontId="127" fillId="0" borderId="1" xfId="962" applyNumberFormat="1" applyFont="1" applyBorder="1" applyAlignment="1">
      <alignment horizontal="center" vertical="center"/>
    </xf>
    <xf numFmtId="4" fontId="132" fillId="0" borderId="1" xfId="902" applyNumberFormat="1" applyFont="1" applyBorder="1" applyAlignment="1" applyProtection="1">
      <alignment horizontal="center" vertical="center" wrapText="1"/>
      <protection locked="0"/>
    </xf>
    <xf numFmtId="167" fontId="130" fillId="0" borderId="1" xfId="962" applyNumberFormat="1" applyFont="1" applyBorder="1" applyAlignment="1">
      <alignment horizontal="center" vertical="center"/>
    </xf>
    <xf numFmtId="4" fontId="130" fillId="0" borderId="1" xfId="962" applyNumberFormat="1" applyFont="1" applyBorder="1" applyAlignment="1">
      <alignment horizontal="center" vertical="center"/>
    </xf>
    <xf numFmtId="4" fontId="130" fillId="0" borderId="1" xfId="962" applyNumberFormat="1" applyFont="1" applyBorder="1" applyAlignment="1">
      <alignment horizontal="center" vertical="center" wrapText="1"/>
    </xf>
    <xf numFmtId="167" fontId="130" fillId="0" borderId="17" xfId="962" applyNumberFormat="1" applyFont="1" applyBorder="1" applyAlignment="1">
      <alignment horizontal="center" vertical="center"/>
    </xf>
    <xf numFmtId="4" fontId="127" fillId="0" borderId="1" xfId="962" applyNumberFormat="1" applyFont="1" applyBorder="1" applyAlignment="1">
      <alignment horizontal="center" vertical="center" wrapText="1"/>
    </xf>
    <xf numFmtId="0" fontId="130" fillId="0" borderId="1" xfId="962" applyFont="1" applyBorder="1" applyAlignment="1">
      <alignment vertical="top" wrapText="1"/>
    </xf>
    <xf numFmtId="0" fontId="127" fillId="0" borderId="1" xfId="962" applyFont="1" applyBorder="1" applyAlignment="1">
      <alignment vertical="top" wrapText="1"/>
    </xf>
    <xf numFmtId="0" fontId="130" fillId="0" borderId="1" xfId="962" applyFont="1" applyBorder="1" applyAlignment="1">
      <alignment horizontal="center" vertical="center" wrapText="1"/>
    </xf>
    <xf numFmtId="4" fontId="127" fillId="0" borderId="1" xfId="962" applyNumberFormat="1" applyFont="1" applyFill="1" applyBorder="1" applyAlignment="1">
      <alignment horizontal="center" vertical="center" wrapText="1"/>
    </xf>
    <xf numFmtId="0" fontId="130" fillId="0" borderId="1" xfId="962" applyFont="1" applyBorder="1" applyAlignment="1">
      <alignment horizontal="justify" vertical="top" wrapText="1"/>
    </xf>
    <xf numFmtId="167" fontId="130" fillId="0" borderId="1" xfId="962" applyNumberFormat="1" applyFont="1" applyBorder="1" applyAlignment="1">
      <alignment horizontal="justify" vertical="top" wrapText="1"/>
    </xf>
    <xf numFmtId="167" fontId="132" fillId="0" borderId="1" xfId="902" applyNumberFormat="1" applyFont="1" applyBorder="1" applyAlignment="1">
      <alignment horizontal="center" vertical="center" wrapText="1"/>
    </xf>
    <xf numFmtId="167" fontId="132" fillId="0" borderId="1" xfId="902" applyNumberFormat="1" applyFont="1" applyBorder="1" applyAlignment="1">
      <alignment horizontal="left" vertical="top" wrapText="1"/>
    </xf>
    <xf numFmtId="167" fontId="132" fillId="0" borderId="1" xfId="902" applyNumberFormat="1" applyFont="1" applyBorder="1" applyAlignment="1">
      <alignment vertical="top" wrapText="1"/>
    </xf>
    <xf numFmtId="4" fontId="130" fillId="3" borderId="1" xfId="1" applyNumberFormat="1" applyFont="1" applyFill="1" applyBorder="1" applyAlignment="1">
      <alignment horizontal="center" vertical="center"/>
    </xf>
    <xf numFmtId="167" fontId="127" fillId="0" borderId="1" xfId="1" applyNumberFormat="1" applyFont="1" applyBorder="1" applyAlignment="1">
      <alignment horizontal="left" vertical="top" wrapText="1"/>
    </xf>
    <xf numFmtId="0" fontId="132" fillId="3" borderId="1" xfId="902" applyNumberFormat="1" applyFont="1" applyFill="1" applyBorder="1" applyAlignment="1" applyProtection="1">
      <alignment vertical="top" wrapText="1"/>
      <protection locked="0"/>
    </xf>
    <xf numFmtId="49" fontId="130" fillId="0" borderId="1" xfId="1" applyNumberFormat="1" applyFont="1" applyBorder="1" applyAlignment="1">
      <alignment vertical="top" wrapText="1"/>
    </xf>
    <xf numFmtId="0" fontId="127" fillId="0" borderId="1" xfId="1" applyFont="1" applyBorder="1" applyAlignment="1">
      <alignment horizontal="center" vertical="center" wrapText="1"/>
    </xf>
    <xf numFmtId="0" fontId="126" fillId="0" borderId="1" xfId="1" applyFont="1" applyBorder="1" applyAlignment="1">
      <alignment horizontal="center" vertical="center" wrapText="1"/>
    </xf>
    <xf numFmtId="0" fontId="127" fillId="0" borderId="1" xfId="1" applyFont="1" applyBorder="1" applyAlignment="1">
      <alignment horizontal="center" vertical="center"/>
    </xf>
    <xf numFmtId="49" fontId="127" fillId="0" borderId="1" xfId="1" applyNumberFormat="1" applyFont="1" applyBorder="1" applyAlignment="1">
      <alignment horizontal="center" vertical="center" wrapText="1"/>
    </xf>
    <xf numFmtId="49" fontId="127" fillId="0" borderId="1" xfId="1" applyNumberFormat="1" applyFont="1" applyBorder="1" applyAlignment="1">
      <alignment horizontal="center" vertical="center"/>
    </xf>
    <xf numFmtId="49" fontId="130" fillId="0" borderId="1" xfId="1" applyNumberFormat="1" applyFont="1" applyBorder="1" applyAlignment="1">
      <alignment horizontal="center" vertical="center" wrapText="1"/>
    </xf>
    <xf numFmtId="167" fontId="114" fillId="0" borderId="0" xfId="1" applyNumberFormat="1" applyFont="1" applyAlignment="1">
      <alignment vertical="center"/>
    </xf>
    <xf numFmtId="0" fontId="106" fillId="0" borderId="0" xfId="878" applyFont="1" applyAlignment="1">
      <alignment horizontal="right" vertical="center"/>
    </xf>
    <xf numFmtId="0" fontId="106" fillId="0" borderId="0" xfId="1" applyFont="1" applyAlignment="1">
      <alignment vertical="center"/>
    </xf>
    <xf numFmtId="0" fontId="114" fillId="0" borderId="0" xfId="1" applyFont="1" applyAlignment="1">
      <alignment vertical="center"/>
    </xf>
    <xf numFmtId="167" fontId="126" fillId="0" borderId="1" xfId="1" applyNumberFormat="1" applyFont="1" applyBorder="1" applyAlignment="1">
      <alignment horizontal="center" vertical="center" wrapText="1"/>
    </xf>
    <xf numFmtId="49" fontId="104" fillId="0" borderId="13" xfId="1" applyNumberFormat="1" applyFont="1" applyBorder="1" applyAlignment="1">
      <alignment horizontal="center" vertical="center" wrapText="1"/>
    </xf>
    <xf numFmtId="49" fontId="104" fillId="0" borderId="14" xfId="1" applyNumberFormat="1" applyFont="1" applyBorder="1" applyAlignment="1">
      <alignment horizontal="center" vertical="center" wrapText="1"/>
    </xf>
    <xf numFmtId="0" fontId="142" fillId="0" borderId="1" xfId="1" applyFont="1" applyBorder="1" applyAlignment="1">
      <alignment horizontal="center" vertical="center"/>
    </xf>
    <xf numFmtId="4" fontId="114" fillId="0" borderId="1" xfId="1" applyNumberFormat="1" applyFont="1" applyBorder="1" applyAlignment="1">
      <alignment vertical="center"/>
    </xf>
    <xf numFmtId="4" fontId="114" fillId="0" borderId="1" xfId="1" applyNumberFormat="1" applyFont="1" applyBorder="1" applyAlignment="1">
      <alignment vertical="center" wrapText="1"/>
    </xf>
    <xf numFmtId="4" fontId="114" fillId="0" borderId="13" xfId="1" applyNumberFormat="1" applyFont="1" applyBorder="1" applyAlignment="1">
      <alignment vertical="center" wrapText="1"/>
    </xf>
    <xf numFmtId="4" fontId="114" fillId="0" borderId="0" xfId="1" applyNumberFormat="1" applyFont="1" applyAlignment="1">
      <alignment vertical="center"/>
    </xf>
    <xf numFmtId="49" fontId="128" fillId="0" borderId="1" xfId="1" applyNumberFormat="1" applyFont="1" applyBorder="1" applyAlignment="1">
      <alignment horizontal="center" vertical="center" wrapText="1"/>
    </xf>
    <xf numFmtId="4" fontId="104" fillId="0" borderId="1" xfId="1" applyNumberFormat="1" applyFont="1" applyBorder="1" applyAlignment="1">
      <alignment vertical="center"/>
    </xf>
    <xf numFmtId="4" fontId="44" fillId="0" borderId="1" xfId="1" applyNumberFormat="1" applyFont="1" applyBorder="1" applyAlignment="1">
      <alignment vertical="center"/>
    </xf>
    <xf numFmtId="4" fontId="44" fillId="0" borderId="13" xfId="1" applyNumberFormat="1" applyFont="1" applyBorder="1" applyAlignment="1">
      <alignment vertical="center"/>
    </xf>
    <xf numFmtId="4" fontId="49" fillId="0" borderId="0" xfId="1" applyNumberFormat="1" applyFont="1"/>
    <xf numFmtId="49" fontId="128" fillId="0" borderId="1" xfId="1" applyNumberFormat="1" applyFont="1" applyBorder="1" applyAlignment="1">
      <alignment horizontal="center" vertical="center"/>
    </xf>
    <xf numFmtId="4" fontId="104" fillId="0" borderId="12" xfId="1" applyNumberFormat="1" applyFont="1" applyBorder="1" applyAlignment="1">
      <alignment vertical="center"/>
    </xf>
    <xf numFmtId="166" fontId="106" fillId="0" borderId="12" xfId="1" applyNumberFormat="1" applyFont="1" applyBorder="1" applyAlignment="1">
      <alignment vertical="center"/>
    </xf>
    <xf numFmtId="166" fontId="106" fillId="0" borderId="18" xfId="1" applyNumberFormat="1" applyFont="1" applyBorder="1" applyAlignment="1">
      <alignment vertical="center"/>
    </xf>
    <xf numFmtId="4" fontId="45" fillId="0" borderId="1" xfId="1" applyNumberFormat="1" applyFont="1" applyBorder="1" applyAlignment="1">
      <alignment vertical="center"/>
    </xf>
    <xf numFmtId="166" fontId="106" fillId="0" borderId="1" xfId="1" applyNumberFormat="1" applyFont="1" applyBorder="1" applyAlignment="1">
      <alignment vertical="center"/>
    </xf>
    <xf numFmtId="166" fontId="106" fillId="0" borderId="13" xfId="1" applyNumberFormat="1" applyFont="1" applyBorder="1" applyAlignment="1">
      <alignment vertical="center"/>
    </xf>
    <xf numFmtId="4" fontId="104" fillId="0" borderId="17" xfId="1" applyNumberFormat="1" applyFont="1" applyBorder="1" applyAlignment="1">
      <alignment vertical="center"/>
    </xf>
    <xf numFmtId="166" fontId="106" fillId="0" borderId="17" xfId="1" applyNumberFormat="1" applyFont="1" applyBorder="1" applyAlignment="1">
      <alignment vertical="center"/>
    </xf>
    <xf numFmtId="166" fontId="106" fillId="0" borderId="19" xfId="1" applyNumberFormat="1" applyFont="1" applyBorder="1" applyAlignment="1">
      <alignment vertical="center"/>
    </xf>
    <xf numFmtId="0" fontId="116" fillId="0" borderId="0" xfId="1" applyFont="1"/>
    <xf numFmtId="4" fontId="114" fillId="0" borderId="13" xfId="1" applyNumberFormat="1" applyFont="1" applyBorder="1" applyAlignment="1">
      <alignment vertical="center"/>
    </xf>
    <xf numFmtId="166" fontId="48" fillId="0" borderId="1" xfId="1" applyNumberFormat="1" applyFont="1" applyBorder="1" applyAlignment="1">
      <alignment vertical="center"/>
    </xf>
    <xf numFmtId="4" fontId="48" fillId="0" borderId="1" xfId="1" applyNumberFormat="1" applyFont="1" applyBorder="1" applyAlignment="1">
      <alignment vertical="center"/>
    </xf>
    <xf numFmtId="4" fontId="45" fillId="0" borderId="13" xfId="1" applyNumberFormat="1" applyFont="1" applyBorder="1" applyAlignment="1">
      <alignment vertical="center"/>
    </xf>
    <xf numFmtId="2" fontId="44" fillId="0" borderId="1" xfId="1" applyNumberFormat="1" applyFont="1" applyBorder="1" applyAlignment="1">
      <alignment vertical="center"/>
    </xf>
    <xf numFmtId="2" fontId="44" fillId="0" borderId="13" xfId="1" applyNumberFormat="1" applyFont="1" applyBorder="1" applyAlignment="1">
      <alignment vertical="center"/>
    </xf>
    <xf numFmtId="4" fontId="44" fillId="0" borderId="0" xfId="1" applyNumberFormat="1" applyFont="1" applyAlignment="1">
      <alignment vertical="center"/>
    </xf>
    <xf numFmtId="2" fontId="44" fillId="0" borderId="0" xfId="1" applyNumberFormat="1" applyFont="1" applyAlignment="1">
      <alignment vertical="center"/>
    </xf>
    <xf numFmtId="0" fontId="44" fillId="0" borderId="1" xfId="1" applyFont="1" applyBorder="1" applyAlignment="1">
      <alignment vertical="center"/>
    </xf>
    <xf numFmtId="0" fontId="44" fillId="0" borderId="13" xfId="1" applyFont="1" applyBorder="1" applyAlignment="1">
      <alignment vertical="center"/>
    </xf>
    <xf numFmtId="0" fontId="129" fillId="3" borderId="1" xfId="1" applyFont="1" applyFill="1" applyBorder="1" applyAlignment="1">
      <alignment vertical="center"/>
    </xf>
    <xf numFmtId="0" fontId="128" fillId="3" borderId="1" xfId="1" applyFont="1" applyFill="1" applyBorder="1" applyAlignment="1">
      <alignment vertical="center"/>
    </xf>
    <xf numFmtId="4" fontId="48" fillId="0" borderId="13" xfId="1" applyNumberFormat="1" applyFont="1" applyBorder="1" applyAlignment="1">
      <alignment vertical="center"/>
    </xf>
    <xf numFmtId="2" fontId="48" fillId="0" borderId="1" xfId="1" applyNumberFormat="1" applyFont="1" applyBorder="1" applyAlignment="1">
      <alignment vertical="center"/>
    </xf>
    <xf numFmtId="2" fontId="48" fillId="0" borderId="13" xfId="1" applyNumberFormat="1" applyFont="1" applyBorder="1" applyAlignment="1">
      <alignment vertical="center"/>
    </xf>
    <xf numFmtId="2" fontId="104" fillId="0" borderId="1" xfId="1" applyNumberFormat="1" applyFont="1" applyBorder="1" applyAlignment="1">
      <alignment vertical="center"/>
    </xf>
    <xf numFmtId="2" fontId="44" fillId="0" borderId="17" xfId="1" applyNumberFormat="1" applyFont="1" applyBorder="1" applyAlignment="1">
      <alignment vertical="center"/>
    </xf>
    <xf numFmtId="166" fontId="44" fillId="0" borderId="1" xfId="1" applyNumberFormat="1" applyFont="1" applyBorder="1" applyAlignment="1">
      <alignment vertical="center"/>
    </xf>
    <xf numFmtId="166" fontId="44" fillId="0" borderId="13" xfId="1" applyNumberFormat="1" applyFont="1" applyBorder="1" applyAlignment="1">
      <alignment vertical="center"/>
    </xf>
    <xf numFmtId="49" fontId="130" fillId="0" borderId="1" xfId="1" applyNumberFormat="1" applyFont="1" applyBorder="1" applyAlignment="1">
      <alignment horizontal="center" vertical="center"/>
    </xf>
    <xf numFmtId="4" fontId="106" fillId="0" borderId="0" xfId="1" applyNumberFormat="1" applyFont="1" applyAlignment="1">
      <alignment vertical="center"/>
    </xf>
    <xf numFmtId="49" fontId="45" fillId="0" borderId="0" xfId="0" applyNumberFormat="1" applyFont="1" applyAlignment="1">
      <alignment horizontal="center" vertical="center" wrapText="1"/>
    </xf>
    <xf numFmtId="4" fontId="44" fillId="0" borderId="0" xfId="0" applyNumberFormat="1" applyFont="1" applyAlignment="1">
      <alignment horizontal="center" vertical="center"/>
    </xf>
    <xf numFmtId="0" fontId="130" fillId="0" borderId="1" xfId="1" applyFont="1" applyBorder="1" applyAlignment="1">
      <alignment horizontal="left" vertical="top" wrapText="1"/>
    </xf>
    <xf numFmtId="167" fontId="130" fillId="0" borderId="1" xfId="1" applyNumberFormat="1" applyFont="1" applyBorder="1" applyAlignment="1">
      <alignment horizontal="left" vertical="top" wrapText="1"/>
    </xf>
    <xf numFmtId="49" fontId="130" fillId="0" borderId="1" xfId="1" applyNumberFormat="1" applyFont="1" applyBorder="1" applyAlignment="1">
      <alignment horizontal="center" vertical="top"/>
    </xf>
    <xf numFmtId="167" fontId="127" fillId="0" borderId="1" xfId="1" applyNumberFormat="1" applyFont="1" applyBorder="1" applyAlignment="1">
      <alignment vertical="center"/>
    </xf>
    <xf numFmtId="0" fontId="134" fillId="0" borderId="1" xfId="1" applyFont="1" applyFill="1" applyBorder="1" applyAlignment="1">
      <alignment horizontal="justify" vertical="top" wrapText="1"/>
    </xf>
    <xf numFmtId="0" fontId="106" fillId="3" borderId="0" xfId="821" applyFont="1" applyFill="1"/>
    <xf numFmtId="49" fontId="132" fillId="0" borderId="17" xfId="902" applyNumberFormat="1" applyFont="1" applyBorder="1" applyAlignment="1">
      <alignment horizontal="center" vertical="center" wrapText="1"/>
    </xf>
    <xf numFmtId="167" fontId="132" fillId="0" borderId="17" xfId="902" applyNumberFormat="1" applyFont="1" applyBorder="1" applyAlignment="1">
      <alignment horizontal="left" vertical="top" wrapText="1"/>
    </xf>
    <xf numFmtId="49" fontId="127" fillId="0" borderId="0" xfId="2" applyNumberFormat="1" applyFont="1" applyAlignment="1">
      <alignment horizontal="center" vertical="center" wrapText="1"/>
    </xf>
    <xf numFmtId="0" fontId="130" fillId="0" borderId="0" xfId="2" applyFont="1" applyAlignment="1">
      <alignment vertical="top" wrapText="1"/>
    </xf>
    <xf numFmtId="167" fontId="130" fillId="0" borderId="0" xfId="2" applyNumberFormat="1" applyFont="1" applyAlignment="1">
      <alignment horizontal="center" vertical="center" wrapText="1"/>
    </xf>
    <xf numFmtId="0" fontId="130" fillId="0" borderId="0" xfId="2" applyFont="1" applyAlignment="1">
      <alignment horizontal="justify" vertical="top" wrapText="1"/>
    </xf>
    <xf numFmtId="0" fontId="130" fillId="0" borderId="0" xfId="962" applyFont="1" applyAlignment="1">
      <alignment horizontal="justify" vertical="top" wrapText="1"/>
    </xf>
    <xf numFmtId="49" fontId="127" fillId="0" borderId="0" xfId="962" applyNumberFormat="1" applyFont="1" applyAlignment="1">
      <alignment horizontal="center" vertical="center" wrapText="1"/>
    </xf>
    <xf numFmtId="0" fontId="130" fillId="0" borderId="0" xfId="962" applyFont="1" applyAlignment="1">
      <alignment vertical="top" wrapText="1"/>
    </xf>
    <xf numFmtId="0" fontId="130" fillId="0" borderId="0" xfId="962" applyFont="1" applyAlignment="1">
      <alignment horizontal="center" vertical="center" wrapText="1"/>
    </xf>
    <xf numFmtId="49" fontId="130" fillId="0" borderId="1" xfId="840" applyNumberFormat="1" applyFont="1" applyBorder="1" applyAlignment="1">
      <alignment vertical="center" wrapText="1"/>
    </xf>
    <xf numFmtId="49" fontId="132" fillId="0" borderId="1" xfId="840" applyNumberFormat="1" applyFont="1" applyBorder="1" applyAlignment="1">
      <alignment vertical="top" wrapText="1"/>
    </xf>
    <xf numFmtId="167" fontId="132" fillId="0" borderId="1" xfId="840" applyNumberFormat="1" applyFont="1" applyBorder="1" applyAlignment="1">
      <alignment vertical="top" wrapText="1"/>
    </xf>
    <xf numFmtId="0" fontId="132" fillId="0" borderId="1" xfId="840" applyFont="1" applyBorder="1" applyAlignment="1">
      <alignment vertical="center" wrapText="1"/>
    </xf>
    <xf numFmtId="49" fontId="131" fillId="0" borderId="1" xfId="840" applyNumberFormat="1" applyFont="1" applyBorder="1" applyAlignment="1">
      <alignment vertical="center" wrapText="1"/>
    </xf>
    <xf numFmtId="167" fontId="131" fillId="0" borderId="1" xfId="840" applyNumberFormat="1" applyFont="1" applyBorder="1" applyAlignment="1">
      <alignment vertical="top" wrapText="1"/>
    </xf>
    <xf numFmtId="4" fontId="127" fillId="3" borderId="1" xfId="1" applyNumberFormat="1" applyFont="1" applyFill="1" applyBorder="1" applyAlignment="1">
      <alignment horizontal="center" vertical="center" wrapText="1"/>
    </xf>
    <xf numFmtId="167" fontId="127" fillId="0" borderId="1" xfId="1" applyNumberFormat="1" applyFont="1" applyBorder="1" applyAlignment="1">
      <alignment horizontal="center" vertical="center" wrapText="1"/>
    </xf>
    <xf numFmtId="167" fontId="130" fillId="0" borderId="1" xfId="1" applyNumberFormat="1" applyFont="1" applyBorder="1" applyAlignment="1">
      <alignment horizontal="left" vertical="top" wrapText="1"/>
    </xf>
    <xf numFmtId="167" fontId="127" fillId="0" borderId="17" xfId="1" applyNumberFormat="1" applyFont="1" applyBorder="1" applyAlignment="1">
      <alignment horizontal="center" vertical="center" wrapText="1"/>
    </xf>
    <xf numFmtId="167" fontId="130" fillId="0" borderId="1" xfId="1" applyNumberFormat="1" applyFont="1" applyBorder="1" applyAlignment="1">
      <alignment horizontal="justify" vertical="top" wrapText="1"/>
    </xf>
    <xf numFmtId="167" fontId="130" fillId="0" borderId="12" xfId="1" applyNumberFormat="1" applyFont="1" applyBorder="1" applyAlignment="1">
      <alignment horizontal="center" vertical="center" wrapText="1"/>
    </xf>
    <xf numFmtId="167" fontId="130" fillId="0" borderId="17" xfId="1" applyNumberFormat="1" applyFont="1" applyBorder="1" applyAlignment="1">
      <alignment horizontal="center" vertical="center" wrapText="1"/>
    </xf>
    <xf numFmtId="167" fontId="130" fillId="0" borderId="1" xfId="1" applyNumberFormat="1" applyFont="1" applyBorder="1" applyAlignment="1">
      <alignment horizontal="center" vertical="center" wrapText="1"/>
    </xf>
    <xf numFmtId="0" fontId="132" fillId="0" borderId="17" xfId="840" applyFont="1" applyBorder="1" applyAlignment="1">
      <alignment horizontal="left" vertical="top" wrapText="1"/>
    </xf>
    <xf numFmtId="49" fontId="132" fillId="0" borderId="1" xfId="840" applyNumberFormat="1" applyFont="1" applyBorder="1" applyAlignment="1">
      <alignment horizontal="center" vertical="center" wrapText="1"/>
    </xf>
    <xf numFmtId="0" fontId="132" fillId="0" borderId="1" xfId="840" applyFont="1" applyBorder="1" applyAlignment="1">
      <alignment horizontal="left" vertical="top" wrapText="1"/>
    </xf>
    <xf numFmtId="0" fontId="132" fillId="0" borderId="1" xfId="840" applyFont="1" applyBorder="1" applyAlignment="1">
      <alignment horizontal="justify" vertical="top" wrapText="1"/>
    </xf>
    <xf numFmtId="49" fontId="130" fillId="0" borderId="1" xfId="1" applyNumberFormat="1" applyFont="1" applyBorder="1" applyAlignment="1">
      <alignment horizontal="center" vertical="center" wrapText="1"/>
    </xf>
    <xf numFmtId="0" fontId="130" fillId="0" borderId="1" xfId="1" applyFont="1" applyBorder="1" applyAlignment="1">
      <alignment horizontal="left" vertical="top" wrapText="1"/>
    </xf>
    <xf numFmtId="0" fontId="132" fillId="0" borderId="1" xfId="1" applyFont="1" applyBorder="1" applyAlignment="1">
      <alignment horizontal="justify" vertical="top" wrapText="1"/>
    </xf>
    <xf numFmtId="0" fontId="130" fillId="0" borderId="1" xfId="1" applyFont="1" applyBorder="1" applyAlignment="1">
      <alignment horizontal="justify" vertical="top" wrapText="1"/>
    </xf>
    <xf numFmtId="0" fontId="132" fillId="3" borderId="1" xfId="1" applyFont="1" applyFill="1" applyBorder="1" applyAlignment="1">
      <alignment horizontal="justify" vertical="top" wrapText="1"/>
    </xf>
    <xf numFmtId="49" fontId="130" fillId="0" borderId="12" xfId="1" applyNumberFormat="1" applyFont="1" applyBorder="1" applyAlignment="1">
      <alignment horizontal="center" vertical="center" wrapText="1"/>
    </xf>
    <xf numFmtId="0" fontId="130" fillId="0" borderId="12" xfId="1" applyFont="1" applyBorder="1" applyAlignment="1">
      <alignment horizontal="left" vertical="top" wrapText="1"/>
    </xf>
    <xf numFmtId="0" fontId="130" fillId="0" borderId="17" xfId="1" applyFont="1" applyBorder="1" applyAlignment="1">
      <alignment horizontal="left" vertical="top" wrapText="1"/>
    </xf>
    <xf numFmtId="0" fontId="137" fillId="0" borderId="1" xfId="1" applyFont="1" applyBorder="1" applyAlignment="1">
      <alignment horizontal="left" vertical="top" wrapText="1"/>
    </xf>
    <xf numFmtId="49" fontId="135" fillId="0" borderId="1" xfId="1" applyNumberFormat="1" applyFont="1" applyBorder="1" applyAlignment="1">
      <alignment horizontal="center" vertical="center" wrapText="1"/>
    </xf>
    <xf numFmtId="0" fontId="135" fillId="0" borderId="1" xfId="1" applyFont="1" applyBorder="1" applyAlignment="1">
      <alignment horizontal="left" vertical="top" wrapText="1"/>
    </xf>
    <xf numFmtId="49" fontId="130" fillId="0" borderId="1" xfId="1" applyNumberFormat="1" applyFont="1" applyBorder="1" applyAlignment="1">
      <alignment horizontal="left" vertical="top" wrapText="1"/>
    </xf>
    <xf numFmtId="0" fontId="132" fillId="0" borderId="1" xfId="840" applyFont="1" applyBorder="1" applyAlignment="1">
      <alignment horizontal="center" vertical="center" wrapText="1"/>
    </xf>
    <xf numFmtId="49" fontId="130" fillId="0" borderId="1" xfId="840" applyNumberFormat="1" applyFont="1" applyBorder="1" applyAlignment="1">
      <alignment horizontal="center" vertical="center" wrapText="1"/>
    </xf>
    <xf numFmtId="0" fontId="130" fillId="0" borderId="1" xfId="840" applyFont="1" applyBorder="1" applyAlignment="1">
      <alignment horizontal="left" vertical="top" wrapText="1"/>
    </xf>
    <xf numFmtId="49" fontId="132" fillId="0" borderId="1" xfId="840" applyNumberFormat="1" applyFont="1" applyBorder="1" applyAlignment="1">
      <alignment horizontal="left" vertical="top" wrapText="1"/>
    </xf>
    <xf numFmtId="49" fontId="131" fillId="0" borderId="1" xfId="840" applyNumberFormat="1" applyFont="1" applyBorder="1" applyAlignment="1">
      <alignment horizontal="left" vertical="top" wrapText="1"/>
    </xf>
    <xf numFmtId="0" fontId="130" fillId="0" borderId="1" xfId="1" applyFont="1" applyBorder="1" applyAlignment="1">
      <alignment horizontal="center" vertical="center"/>
    </xf>
    <xf numFmtId="0" fontId="127" fillId="0" borderId="1" xfId="1" applyFont="1" applyBorder="1" applyAlignment="1">
      <alignment horizontal="left" vertical="top" wrapText="1"/>
    </xf>
    <xf numFmtId="0" fontId="130" fillId="0" borderId="1" xfId="1" applyFont="1" applyFill="1" applyBorder="1" applyAlignment="1">
      <alignment horizontal="justify" vertical="top" wrapText="1"/>
    </xf>
    <xf numFmtId="0" fontId="130" fillId="3" borderId="1" xfId="1" applyFont="1" applyFill="1" applyBorder="1" applyAlignment="1">
      <alignment horizontal="justify" vertical="top" wrapText="1"/>
    </xf>
    <xf numFmtId="167" fontId="130" fillId="3" borderId="12" xfId="1" applyNumberFormat="1" applyFont="1" applyFill="1" applyBorder="1" applyAlignment="1">
      <alignment horizontal="center" vertical="center" wrapText="1"/>
    </xf>
    <xf numFmtId="167" fontId="130" fillId="0" borderId="17" xfId="962" applyNumberFormat="1" applyFont="1" applyBorder="1" applyAlignment="1">
      <alignment horizontal="justify" vertical="top"/>
    </xf>
    <xf numFmtId="0" fontId="127" fillId="0" borderId="17" xfId="1" applyFont="1" applyBorder="1" applyAlignment="1">
      <alignment horizontal="left" vertical="top" wrapText="1"/>
    </xf>
    <xf numFmtId="0" fontId="127" fillId="0" borderId="1" xfId="881" applyFont="1" applyFill="1" applyBorder="1" applyAlignment="1">
      <alignment horizontal="left" vertical="top" wrapText="1"/>
    </xf>
    <xf numFmtId="0" fontId="135" fillId="0" borderId="1" xfId="1" applyFont="1" applyFill="1" applyBorder="1" applyAlignment="1">
      <alignment horizontal="left" wrapText="1"/>
    </xf>
    <xf numFmtId="4" fontId="44" fillId="0" borderId="0" xfId="1" applyNumberFormat="1" applyFont="1" applyBorder="1" applyAlignment="1">
      <alignment vertical="center"/>
    </xf>
    <xf numFmtId="2" fontId="44" fillId="0" borderId="0" xfId="1" applyNumberFormat="1" applyFont="1" applyBorder="1" applyAlignment="1">
      <alignment vertical="center"/>
    </xf>
    <xf numFmtId="4" fontId="114" fillId="0" borderId="0" xfId="1" applyNumberFormat="1" applyFont="1" applyBorder="1" applyAlignment="1">
      <alignment vertical="center"/>
    </xf>
    <xf numFmtId="0" fontId="127" fillId="0" borderId="0" xfId="1" applyFont="1" applyFill="1" applyAlignment="1">
      <alignment vertical="center"/>
    </xf>
    <xf numFmtId="4" fontId="127" fillId="0" borderId="0" xfId="1" applyNumberFormat="1" applyFont="1" applyFill="1" applyAlignment="1">
      <alignment vertical="center"/>
    </xf>
    <xf numFmtId="4" fontId="130" fillId="0" borderId="0" xfId="1" applyNumberFormat="1" applyFont="1" applyFill="1"/>
    <xf numFmtId="4" fontId="130" fillId="0" borderId="0" xfId="1" applyNumberFormat="1" applyFont="1" applyFill="1" applyAlignment="1">
      <alignment vertical="center"/>
    </xf>
    <xf numFmtId="167" fontId="130" fillId="0" borderId="0" xfId="1" applyNumberFormat="1" applyFont="1" applyFill="1" applyAlignment="1">
      <alignment vertical="center"/>
    </xf>
    <xf numFmtId="0" fontId="130" fillId="0" borderId="0" xfId="1" applyFont="1" applyAlignment="1">
      <alignment horizontal="justify"/>
    </xf>
    <xf numFmtId="49" fontId="130" fillId="0" borderId="0" xfId="1" applyNumberFormat="1" applyFont="1" applyAlignment="1">
      <alignment horizontal="center" vertical="top" wrapText="1"/>
    </xf>
    <xf numFmtId="0" fontId="127" fillId="0" borderId="0" xfId="1" applyFont="1" applyAlignment="1">
      <alignment horizontal="left" vertical="center" wrapText="1"/>
    </xf>
    <xf numFmtId="167" fontId="127" fillId="0" borderId="0" xfId="1" applyNumberFormat="1" applyFont="1" applyAlignment="1">
      <alignment horizontal="center" vertical="center"/>
    </xf>
    <xf numFmtId="167" fontId="127" fillId="0" borderId="0" xfId="1" applyNumberFormat="1" applyFont="1" applyAlignment="1">
      <alignment horizontal="center" vertical="center" wrapText="1"/>
    </xf>
    <xf numFmtId="167" fontId="127" fillId="0" borderId="0" xfId="1" applyNumberFormat="1" applyFont="1" applyAlignment="1">
      <alignment horizontal="justify"/>
    </xf>
    <xf numFmtId="166" fontId="127" fillId="0" borderId="0" xfId="1" applyNumberFormat="1" applyFont="1" applyAlignment="1">
      <alignment horizontal="justify"/>
    </xf>
    <xf numFmtId="0" fontId="130" fillId="0" borderId="1" xfId="1" applyFont="1" applyBorder="1" applyAlignment="1">
      <alignment horizontal="left" vertical="top" wrapText="1"/>
    </xf>
    <xf numFmtId="167" fontId="130" fillId="0" borderId="17" xfId="1" applyNumberFormat="1" applyFont="1" applyBorder="1" applyAlignment="1">
      <alignment horizontal="center" vertical="center" wrapText="1"/>
    </xf>
    <xf numFmtId="49" fontId="130" fillId="0" borderId="1" xfId="1" applyNumberFormat="1" applyFont="1" applyBorder="1" applyAlignment="1">
      <alignment horizontal="center" vertical="center" wrapText="1"/>
    </xf>
    <xf numFmtId="166" fontId="130" fillId="0" borderId="1" xfId="1" applyNumberFormat="1" applyFont="1" applyBorder="1" applyAlignment="1">
      <alignment horizontal="left" vertical="top" wrapText="1"/>
    </xf>
    <xf numFmtId="166" fontId="130" fillId="28" borderId="1" xfId="1" applyNumberFormat="1" applyFont="1" applyFill="1" applyBorder="1" applyAlignment="1">
      <alignment horizontal="center" vertical="center" wrapText="1"/>
    </xf>
    <xf numFmtId="2" fontId="130" fillId="28" borderId="1" xfId="1" applyNumberFormat="1" applyFont="1" applyFill="1" applyBorder="1" applyAlignment="1">
      <alignment horizontal="center" vertical="center"/>
    </xf>
    <xf numFmtId="0" fontId="130" fillId="28" borderId="1" xfId="895" applyFont="1" applyFill="1" applyBorder="1" applyAlignment="1">
      <alignment horizontal="left" vertical="top" wrapText="1"/>
    </xf>
    <xf numFmtId="0" fontId="134" fillId="28" borderId="16" xfId="1" applyFont="1" applyFill="1" applyBorder="1" applyAlignment="1">
      <alignment horizontal="center" vertical="center" wrapText="1"/>
    </xf>
    <xf numFmtId="0" fontId="49" fillId="28" borderId="0" xfId="1" applyFont="1" applyFill="1"/>
    <xf numFmtId="0" fontId="134" fillId="28" borderId="16" xfId="1" applyFont="1" applyFill="1" applyBorder="1" applyAlignment="1">
      <alignment horizontal="left" vertical="top" wrapText="1"/>
    </xf>
    <xf numFmtId="0" fontId="134" fillId="28" borderId="16" xfId="1" applyFont="1" applyFill="1" applyBorder="1" applyAlignment="1">
      <alignment horizontal="center" vertical="top" wrapText="1"/>
    </xf>
    <xf numFmtId="0" fontId="134" fillId="28" borderId="16" xfId="1" applyFont="1" applyFill="1" applyBorder="1" applyAlignment="1">
      <alignment horizontal="justify" vertical="top" wrapText="1"/>
    </xf>
    <xf numFmtId="0" fontId="49" fillId="0" borderId="0" xfId="1" applyFont="1" applyFill="1"/>
    <xf numFmtId="0" fontId="45" fillId="0" borderId="0" xfId="895" applyFont="1" applyAlignment="1">
      <alignment vertical="center" wrapText="1"/>
    </xf>
    <xf numFmtId="2" fontId="130" fillId="0" borderId="1" xfId="1" applyNumberFormat="1" applyFont="1" applyFill="1" applyBorder="1" applyAlignment="1">
      <alignment horizontal="center" vertical="center" wrapText="1"/>
    </xf>
    <xf numFmtId="166" fontId="130" fillId="0" borderId="1" xfId="1" applyNumberFormat="1" applyFont="1" applyFill="1" applyBorder="1" applyAlignment="1">
      <alignment horizontal="center" vertical="center" wrapText="1"/>
    </xf>
    <xf numFmtId="0" fontId="127" fillId="0" borderId="1" xfId="895" applyFont="1" applyBorder="1" applyAlignment="1">
      <alignment horizontal="left" vertical="top" wrapText="1"/>
    </xf>
    <xf numFmtId="4" fontId="127" fillId="0" borderId="1" xfId="895" applyNumberFormat="1" applyFont="1" applyBorder="1" applyAlignment="1">
      <alignment horizontal="center" vertical="center" wrapText="1"/>
    </xf>
    <xf numFmtId="0" fontId="130" fillId="0" borderId="1" xfId="895" applyFont="1" applyBorder="1" applyAlignment="1">
      <alignment horizontal="left" vertical="top" wrapText="1"/>
    </xf>
    <xf numFmtId="4" fontId="130" fillId="0" borderId="1" xfId="895" applyNumberFormat="1" applyFont="1" applyBorder="1" applyAlignment="1">
      <alignment horizontal="center" vertical="center" wrapText="1"/>
    </xf>
    <xf numFmtId="167" fontId="130" fillId="0" borderId="1" xfId="895" applyNumberFormat="1" applyFont="1" applyBorder="1" applyAlignment="1">
      <alignment horizontal="center" vertical="center" wrapText="1"/>
    </xf>
    <xf numFmtId="1" fontId="130" fillId="0" borderId="1" xfId="895" applyNumberFormat="1" applyFont="1" applyFill="1" applyBorder="1" applyAlignment="1">
      <alignment horizontal="left" vertical="top" wrapText="1"/>
    </xf>
    <xf numFmtId="0" fontId="130" fillId="0" borderId="1" xfId="895" applyFont="1" applyFill="1" applyBorder="1" applyAlignment="1">
      <alignment horizontal="left" vertical="top" wrapText="1"/>
    </xf>
    <xf numFmtId="0" fontId="135" fillId="0" borderId="1" xfId="1" applyFont="1" applyFill="1" applyBorder="1" applyAlignment="1">
      <alignment horizontal="left" vertical="top" wrapText="1"/>
    </xf>
    <xf numFmtId="0" fontId="135" fillId="0" borderId="1" xfId="1" applyFont="1" applyFill="1" applyBorder="1" applyAlignment="1">
      <alignment horizontal="left" wrapText="1"/>
    </xf>
    <xf numFmtId="4" fontId="127" fillId="0" borderId="1" xfId="1" applyNumberFormat="1" applyFont="1" applyBorder="1" applyAlignment="1">
      <alignment horizontal="center" vertical="center" wrapText="1"/>
    </xf>
    <xf numFmtId="0" fontId="135" fillId="0" borderId="1" xfId="1" applyFont="1" applyFill="1" applyBorder="1" applyAlignment="1">
      <alignment horizontal="left" vertical="center" wrapText="1"/>
    </xf>
    <xf numFmtId="49" fontId="135" fillId="0" borderId="1" xfId="1248" applyNumberFormat="1" applyFont="1" applyBorder="1" applyAlignment="1">
      <alignment horizontal="center" vertical="top"/>
    </xf>
    <xf numFmtId="0" fontId="135" fillId="0" borderId="1" xfId="1248" applyFont="1" applyBorder="1" applyAlignment="1">
      <alignment horizontal="left" vertical="top" wrapText="1"/>
    </xf>
    <xf numFmtId="49" fontId="137" fillId="0" borderId="1" xfId="1248" applyNumberFormat="1" applyFont="1" applyBorder="1" applyAlignment="1">
      <alignment horizontal="center" vertical="top"/>
    </xf>
    <xf numFmtId="0" fontId="137" fillId="0" borderId="1" xfId="1248" applyFont="1" applyBorder="1" applyAlignment="1">
      <alignment horizontal="left" vertical="top" wrapText="1"/>
    </xf>
    <xf numFmtId="4" fontId="130" fillId="0" borderId="0" xfId="1" applyNumberFormat="1" applyFont="1" applyAlignment="1">
      <alignment horizontal="left"/>
    </xf>
    <xf numFmtId="0" fontId="138" fillId="0" borderId="1" xfId="1248" applyFont="1" applyBorder="1" applyAlignment="1">
      <alignment horizontal="left" vertical="top"/>
    </xf>
    <xf numFmtId="0" fontId="130" fillId="0" borderId="1" xfId="1248" applyFont="1" applyBorder="1" applyAlignment="1">
      <alignment horizontal="left" vertical="top"/>
    </xf>
    <xf numFmtId="0" fontId="130" fillId="0" borderId="1" xfId="1248" applyFont="1" applyBorder="1" applyAlignment="1">
      <alignment horizontal="left" vertical="top" wrapText="1"/>
    </xf>
    <xf numFmtId="0" fontId="127" fillId="0" borderId="1" xfId="1248" applyFont="1" applyBorder="1" applyAlignment="1">
      <alignment horizontal="left" vertical="top"/>
    </xf>
    <xf numFmtId="0" fontId="140" fillId="0" borderId="1" xfId="1248" applyFont="1" applyBorder="1" applyAlignment="1">
      <alignment horizontal="left" vertical="top"/>
    </xf>
    <xf numFmtId="0" fontId="135" fillId="0" borderId="1" xfId="1248" applyFont="1" applyBorder="1" applyAlignment="1">
      <alignment horizontal="left" vertical="top"/>
    </xf>
    <xf numFmtId="4" fontId="28" fillId="0" borderId="0" xfId="1248" applyNumberFormat="1" applyAlignment="1">
      <alignment horizontal="left"/>
    </xf>
    <xf numFmtId="0" fontId="145" fillId="0" borderId="1" xfId="0" applyFont="1" applyBorder="1" applyAlignment="1">
      <alignment horizontal="left" vertical="center" wrapText="1"/>
    </xf>
    <xf numFmtId="0" fontId="135" fillId="0" borderId="12" xfId="1249" applyFont="1" applyBorder="1" applyAlignment="1">
      <alignment horizontal="left" vertical="top" wrapText="1"/>
    </xf>
    <xf numFmtId="167" fontId="127" fillId="0" borderId="12" xfId="1248" applyNumberFormat="1" applyFont="1" applyFill="1" applyBorder="1" applyAlignment="1">
      <alignment horizontal="justify" vertical="top"/>
    </xf>
    <xf numFmtId="166" fontId="127" fillId="0" borderId="1" xfId="1" applyNumberFormat="1" applyFont="1" applyBorder="1" applyAlignment="1">
      <alignment horizontal="left" vertical="center" wrapText="1"/>
    </xf>
    <xf numFmtId="0" fontId="130" fillId="0" borderId="1" xfId="1" applyFont="1" applyBorder="1" applyAlignment="1">
      <alignment horizontal="justify" vertical="top" wrapText="1"/>
    </xf>
    <xf numFmtId="0" fontId="130" fillId="3" borderId="1" xfId="1" applyFont="1" applyFill="1" applyBorder="1" applyAlignment="1">
      <alignment horizontal="justify" vertical="top" wrapText="1"/>
    </xf>
    <xf numFmtId="0" fontId="130" fillId="0" borderId="1" xfId="1" applyFont="1" applyBorder="1" applyAlignment="1">
      <alignment horizontal="left" vertical="top" wrapText="1"/>
    </xf>
    <xf numFmtId="167" fontId="127" fillId="0" borderId="1" xfId="1" applyNumberFormat="1" applyFont="1" applyBorder="1" applyAlignment="1">
      <alignment horizontal="center" vertical="center" wrapText="1"/>
    </xf>
    <xf numFmtId="167" fontId="130" fillId="0" borderId="1" xfId="1" applyNumberFormat="1" applyFont="1" applyBorder="1" applyAlignment="1">
      <alignment horizontal="center" vertical="center" wrapText="1"/>
    </xf>
    <xf numFmtId="0" fontId="130" fillId="0" borderId="17" xfId="1" applyFont="1" applyBorder="1" applyAlignment="1">
      <alignment horizontal="left" vertical="top" wrapText="1"/>
    </xf>
    <xf numFmtId="49" fontId="131" fillId="0" borderId="1" xfId="840" applyNumberFormat="1" applyFont="1" applyBorder="1" applyAlignment="1">
      <alignment horizontal="left" vertical="top" wrapText="1"/>
    </xf>
    <xf numFmtId="49" fontId="132" fillId="0" borderId="1" xfId="840" applyNumberFormat="1" applyFont="1" applyBorder="1" applyAlignment="1">
      <alignment horizontal="center" vertical="center" wrapText="1"/>
    </xf>
    <xf numFmtId="49" fontId="130" fillId="0" borderId="1" xfId="1" applyNumberFormat="1" applyFont="1" applyBorder="1" applyAlignment="1">
      <alignment horizontal="left" vertical="top" wrapText="1"/>
    </xf>
    <xf numFmtId="0" fontId="132" fillId="0" borderId="1" xfId="840" applyFont="1" applyBorder="1" applyAlignment="1">
      <alignment horizontal="center" vertical="center" wrapText="1"/>
    </xf>
    <xf numFmtId="49" fontId="130" fillId="0" borderId="1" xfId="840" applyNumberFormat="1" applyFont="1" applyBorder="1" applyAlignment="1">
      <alignment horizontal="center" vertical="center" wrapText="1"/>
    </xf>
    <xf numFmtId="0" fontId="130" fillId="0" borderId="1" xfId="840" applyFont="1" applyBorder="1" applyAlignment="1">
      <alignment horizontal="left" vertical="top" wrapText="1"/>
    </xf>
    <xf numFmtId="167" fontId="130" fillId="0" borderId="1" xfId="840" applyNumberFormat="1" applyFont="1" applyBorder="1" applyAlignment="1">
      <alignment horizontal="justify" vertical="top" wrapText="1"/>
    </xf>
    <xf numFmtId="49" fontId="132" fillId="0" borderId="1" xfId="840" applyNumberFormat="1" applyFont="1" applyBorder="1" applyAlignment="1">
      <alignment horizontal="left" vertical="top" wrapText="1"/>
    </xf>
    <xf numFmtId="0" fontId="137" fillId="0" borderId="1" xfId="1" applyFont="1" applyBorder="1" applyAlignment="1">
      <alignment horizontal="left" vertical="top" wrapText="1"/>
    </xf>
    <xf numFmtId="49" fontId="135" fillId="0" borderId="1" xfId="1" applyNumberFormat="1" applyFont="1" applyBorder="1" applyAlignment="1">
      <alignment horizontal="center" vertical="center" wrapText="1"/>
    </xf>
    <xf numFmtId="0" fontId="135" fillId="0" borderId="1" xfId="1" applyFont="1" applyBorder="1" applyAlignment="1">
      <alignment horizontal="left" vertical="top" wrapText="1"/>
    </xf>
    <xf numFmtId="49" fontId="130" fillId="0" borderId="1" xfId="1" applyNumberFormat="1" applyFont="1" applyBorder="1" applyAlignment="1">
      <alignment horizontal="center" vertical="center" wrapText="1"/>
    </xf>
    <xf numFmtId="0" fontId="132" fillId="0" borderId="1" xfId="840" applyFont="1" applyBorder="1" applyAlignment="1">
      <alignment horizontal="left" vertical="top" wrapText="1"/>
    </xf>
    <xf numFmtId="0" fontId="147" fillId="0" borderId="0" xfId="840" applyFont="1" applyAlignment="1">
      <alignment wrapText="1"/>
    </xf>
    <xf numFmtId="0" fontId="127" fillId="0" borderId="12" xfId="1" applyFont="1" applyBorder="1" applyAlignment="1">
      <alignment horizontal="center" vertical="center" wrapText="1"/>
    </xf>
    <xf numFmtId="0" fontId="127" fillId="0" borderId="17" xfId="1" applyFont="1" applyBorder="1" applyAlignment="1">
      <alignment horizontal="left" vertical="top" wrapText="1"/>
    </xf>
    <xf numFmtId="49" fontId="130" fillId="0" borderId="12" xfId="1" applyNumberFormat="1" applyFont="1" applyBorder="1" applyAlignment="1">
      <alignment horizontal="center" vertical="center" wrapText="1"/>
    </xf>
    <xf numFmtId="0" fontId="132" fillId="3" borderId="17" xfId="1" applyFont="1" applyFill="1" applyBorder="1" applyAlignment="1">
      <alignment horizontal="justify" vertical="top" wrapText="1"/>
    </xf>
    <xf numFmtId="0" fontId="127" fillId="0" borderId="1" xfId="1" applyFont="1" applyBorder="1" applyAlignment="1">
      <alignment horizontal="center" vertical="center" wrapText="1"/>
    </xf>
    <xf numFmtId="0" fontId="130" fillId="0" borderId="1" xfId="1" applyFont="1" applyBorder="1" applyAlignment="1">
      <alignment horizontal="center" vertical="top" wrapText="1"/>
    </xf>
    <xf numFmtId="0" fontId="106" fillId="0" borderId="0" xfId="1" applyFont="1"/>
    <xf numFmtId="0" fontId="130" fillId="0" borderId="1" xfId="1" applyFont="1" applyBorder="1" applyAlignment="1">
      <alignment horizontal="left" vertical="top" wrapText="1"/>
    </xf>
    <xf numFmtId="0" fontId="127" fillId="0" borderId="1" xfId="1" applyFont="1" applyBorder="1" applyAlignment="1">
      <alignment horizontal="left" vertical="top" wrapText="1"/>
    </xf>
    <xf numFmtId="0" fontId="127" fillId="0" borderId="17" xfId="1" applyFont="1" applyBorder="1" applyAlignment="1">
      <alignment horizontal="center" vertical="center" wrapText="1"/>
    </xf>
    <xf numFmtId="166" fontId="130" fillId="0" borderId="1" xfId="1" applyNumberFormat="1" applyFont="1" applyFill="1" applyBorder="1" applyAlignment="1">
      <alignment horizontal="justify" vertical="top" wrapText="1"/>
    </xf>
    <xf numFmtId="166" fontId="130" fillId="0" borderId="1" xfId="1" applyNumberFormat="1" applyFont="1" applyFill="1" applyBorder="1" applyAlignment="1">
      <alignment horizontal="justify" vertical="top"/>
    </xf>
    <xf numFmtId="49" fontId="130" fillId="0" borderId="1" xfId="1" applyNumberFormat="1" applyFont="1" applyFill="1" applyBorder="1" applyAlignment="1">
      <alignment horizontal="center" vertical="top"/>
    </xf>
    <xf numFmtId="0" fontId="130" fillId="0" borderId="0" xfId="2" applyFont="1" applyAlignment="1">
      <alignment horizontal="center" vertical="center" wrapText="1"/>
    </xf>
    <xf numFmtId="0" fontId="130" fillId="0" borderId="17" xfId="962" applyFont="1" applyBorder="1" applyAlignment="1">
      <alignment horizontal="left" vertical="top" wrapText="1"/>
    </xf>
    <xf numFmtId="0" fontId="127" fillId="0" borderId="1" xfId="962" applyFont="1" applyBorder="1" applyAlignment="1">
      <alignment horizontal="left" vertical="top" wrapText="1"/>
    </xf>
    <xf numFmtId="0" fontId="127" fillId="0" borderId="1" xfId="962" applyFont="1" applyFill="1" applyBorder="1" applyAlignment="1">
      <alignment horizontal="center" vertical="center" wrapText="1"/>
    </xf>
    <xf numFmtId="0" fontId="127" fillId="0" borderId="17" xfId="962" applyFont="1" applyBorder="1" applyAlignment="1">
      <alignment horizontal="left" vertical="top" wrapText="1"/>
    </xf>
    <xf numFmtId="0" fontId="130" fillId="0" borderId="1" xfId="962" applyFont="1" applyBorder="1" applyAlignment="1">
      <alignment horizontal="left" vertical="top" wrapText="1"/>
    </xf>
    <xf numFmtId="49" fontId="130" fillId="0" borderId="1" xfId="962" applyNumberFormat="1" applyFont="1" applyBorder="1" applyAlignment="1">
      <alignment horizontal="justify" vertical="top" wrapText="1"/>
    </xf>
    <xf numFmtId="0" fontId="127" fillId="0" borderId="1" xfId="962" applyFont="1" applyBorder="1" applyAlignment="1">
      <alignment horizontal="center" vertical="center" wrapText="1"/>
    </xf>
    <xf numFmtId="49" fontId="130" fillId="0" borderId="17" xfId="962" applyNumberFormat="1" applyFont="1" applyBorder="1" applyAlignment="1">
      <alignment horizontal="justify" vertical="top"/>
    </xf>
    <xf numFmtId="166" fontId="130" fillId="0" borderId="1" xfId="1" applyNumberFormat="1" applyFont="1" applyBorder="1" applyAlignment="1">
      <alignment horizontal="justify" vertical="top"/>
    </xf>
    <xf numFmtId="49" fontId="130" fillId="0" borderId="1" xfId="1" applyNumberFormat="1" applyFont="1" applyBorder="1" applyAlignment="1">
      <alignment horizontal="center" vertical="center" wrapText="1"/>
    </xf>
    <xf numFmtId="0" fontId="130" fillId="0" borderId="0" xfId="1" applyFont="1"/>
    <xf numFmtId="49" fontId="130" fillId="0" borderId="1" xfId="1" applyNumberFormat="1" applyFont="1" applyBorder="1" applyAlignment="1">
      <alignment horizontal="center" vertical="top"/>
    </xf>
    <xf numFmtId="49" fontId="130" fillId="0" borderId="1" xfId="1" applyNumberFormat="1" applyFont="1" applyFill="1" applyBorder="1" applyAlignment="1">
      <alignment horizontal="center" vertical="top" wrapText="1"/>
    </xf>
    <xf numFmtId="0" fontId="105" fillId="3" borderId="0" xfId="840" applyFont="1" applyFill="1" applyAlignment="1">
      <alignment wrapText="1"/>
    </xf>
    <xf numFmtId="0" fontId="132" fillId="0" borderId="1" xfId="1" applyFont="1" applyBorder="1" applyAlignment="1">
      <alignment horizontal="left" vertical="center" wrapText="1"/>
    </xf>
    <xf numFmtId="166" fontId="135" fillId="0" borderId="1" xfId="1447" applyNumberFormat="1" applyFont="1" applyFill="1" applyBorder="1" applyAlignment="1">
      <alignment horizontal="left" vertical="top" wrapText="1"/>
    </xf>
    <xf numFmtId="4" fontId="130" fillId="0" borderId="17" xfId="962" applyNumberFormat="1" applyFont="1" applyBorder="1" applyAlignment="1">
      <alignment horizontal="center" vertical="center" wrapText="1"/>
    </xf>
    <xf numFmtId="4" fontId="132" fillId="0" borderId="17" xfId="902" applyNumberFormat="1" applyFont="1" applyBorder="1" applyAlignment="1" applyProtection="1">
      <alignment horizontal="center" vertical="center" wrapText="1"/>
      <protection locked="0"/>
    </xf>
    <xf numFmtId="4" fontId="127" fillId="0" borderId="1" xfId="962" applyNumberFormat="1" applyFont="1" applyBorder="1" applyAlignment="1">
      <alignment horizontal="left" vertical="top" wrapText="1"/>
    </xf>
    <xf numFmtId="2" fontId="127" fillId="0" borderId="1" xfId="962" applyNumberFormat="1" applyFont="1" applyBorder="1" applyAlignment="1">
      <alignment horizontal="center" vertical="center"/>
    </xf>
    <xf numFmtId="2" fontId="130" fillId="0" borderId="1" xfId="962" applyNumberFormat="1" applyFont="1" applyBorder="1" applyAlignment="1">
      <alignment horizontal="center" vertical="center" wrapText="1"/>
    </xf>
    <xf numFmtId="167" fontId="130" fillId="0" borderId="1" xfId="962" applyNumberFormat="1" applyFont="1" applyFill="1" applyBorder="1" applyAlignment="1">
      <alignment horizontal="left" vertical="top" wrapText="1"/>
    </xf>
    <xf numFmtId="49" fontId="130" fillId="0" borderId="1" xfId="962" applyNumberFormat="1" applyFont="1" applyBorder="1" applyAlignment="1">
      <alignment horizontal="left" vertical="top" wrapText="1"/>
    </xf>
    <xf numFmtId="167" fontId="127" fillId="0" borderId="1" xfId="962" applyNumberFormat="1" applyFont="1" applyFill="1" applyBorder="1" applyAlignment="1">
      <alignment vertical="center" wrapText="1"/>
    </xf>
    <xf numFmtId="0" fontId="14" fillId="0" borderId="0" xfId="1449"/>
    <xf numFmtId="4" fontId="130" fillId="0" borderId="1" xfId="1" applyNumberFormat="1" applyFont="1" applyBorder="1" applyAlignment="1">
      <alignment horizontal="center" vertical="center"/>
    </xf>
    <xf numFmtId="4" fontId="127" fillId="0" borderId="1" xfId="1" applyNumberFormat="1" applyFont="1" applyBorder="1" applyAlignment="1">
      <alignment horizontal="center" vertical="center"/>
    </xf>
    <xf numFmtId="0" fontId="127" fillId="3" borderId="1" xfId="1" applyFont="1" applyFill="1" applyBorder="1" applyAlignment="1">
      <alignment vertical="center" wrapText="1"/>
    </xf>
    <xf numFmtId="0" fontId="151" fillId="0" borderId="0" xfId="821" applyFont="1"/>
    <xf numFmtId="0" fontId="130" fillId="0" borderId="0" xfId="878" applyFont="1" applyFill="1" applyAlignment="1">
      <alignment horizontal="right" vertical="center"/>
    </xf>
    <xf numFmtId="0" fontId="127" fillId="0" borderId="1" xfId="1" applyFont="1" applyFill="1" applyBorder="1" applyAlignment="1">
      <alignment vertical="top" wrapText="1"/>
    </xf>
    <xf numFmtId="4" fontId="127" fillId="0" borderId="1" xfId="1" applyNumberFormat="1" applyFont="1" applyFill="1" applyBorder="1" applyAlignment="1">
      <alignment horizontal="center" vertical="center"/>
    </xf>
    <xf numFmtId="4" fontId="127" fillId="0" borderId="1" xfId="1" applyNumberFormat="1" applyFont="1" applyFill="1" applyBorder="1" applyAlignment="1">
      <alignment horizontal="center" vertical="center" wrapText="1"/>
    </xf>
    <xf numFmtId="4" fontId="130" fillId="0" borderId="1" xfId="1" applyNumberFormat="1" applyFont="1" applyFill="1" applyBorder="1" applyAlignment="1">
      <alignment horizontal="center" vertical="center" wrapText="1"/>
    </xf>
    <xf numFmtId="167" fontId="130" fillId="0" borderId="1" xfId="1" applyNumberFormat="1" applyFont="1" applyBorder="1" applyAlignment="1">
      <alignment horizontal="left" vertical="top" wrapText="1"/>
    </xf>
    <xf numFmtId="167" fontId="130" fillId="0" borderId="12" xfId="1248" applyNumberFormat="1" applyFont="1" applyFill="1" applyBorder="1" applyAlignment="1">
      <alignment horizontal="left" vertical="top" wrapText="1"/>
    </xf>
    <xf numFmtId="167" fontId="130" fillId="0" borderId="1" xfId="1" applyNumberFormat="1" applyFont="1" applyFill="1" applyBorder="1" applyAlignment="1">
      <alignment horizontal="left" vertical="top" wrapText="1"/>
    </xf>
    <xf numFmtId="167" fontId="130" fillId="0" borderId="1" xfId="1248" applyNumberFormat="1" applyFont="1" applyFill="1" applyBorder="1" applyAlignment="1">
      <alignment horizontal="left" vertical="top" wrapText="1"/>
    </xf>
    <xf numFmtId="167" fontId="130" fillId="0" borderId="1" xfId="1248" applyNumberFormat="1" applyFont="1" applyBorder="1" applyAlignment="1">
      <alignment horizontal="left" vertical="top" wrapText="1"/>
    </xf>
    <xf numFmtId="4" fontId="135" fillId="0" borderId="1" xfId="895" applyNumberFormat="1" applyFont="1" applyBorder="1" applyAlignment="1">
      <alignment horizontal="center" vertical="center" wrapText="1"/>
    </xf>
    <xf numFmtId="0" fontId="130" fillId="0" borderId="1" xfId="1" applyFont="1" applyBorder="1" applyAlignment="1">
      <alignment horizontal="left" vertical="top" wrapText="1"/>
    </xf>
    <xf numFmtId="167" fontId="130" fillId="0" borderId="1" xfId="1" applyNumberFormat="1" applyFont="1" applyBorder="1" applyAlignment="1">
      <alignment horizontal="left" vertical="top" wrapText="1"/>
    </xf>
    <xf numFmtId="49" fontId="135" fillId="0" borderId="1" xfId="1248" applyNumberFormat="1" applyFont="1" applyBorder="1" applyAlignment="1">
      <alignment horizontal="center" vertical="top"/>
    </xf>
    <xf numFmtId="0" fontId="130" fillId="0" borderId="1" xfId="1248" applyFont="1" applyBorder="1" applyAlignment="1">
      <alignment horizontal="left" vertical="top" wrapText="1"/>
    </xf>
    <xf numFmtId="49" fontId="130" fillId="0" borderId="1" xfId="1" applyNumberFormat="1" applyFont="1" applyBorder="1" applyAlignment="1">
      <alignment horizontal="center" vertical="top"/>
    </xf>
    <xf numFmtId="0" fontId="127" fillId="3" borderId="1" xfId="1" applyFont="1" applyFill="1" applyBorder="1" applyAlignment="1">
      <alignment horizontal="left" vertical="center" wrapText="1"/>
    </xf>
    <xf numFmtId="49" fontId="127" fillId="3" borderId="1" xfId="1" applyNumberFormat="1" applyFont="1" applyFill="1" applyBorder="1" applyAlignment="1">
      <alignment horizontal="center" vertical="center" wrapText="1"/>
    </xf>
    <xf numFmtId="4" fontId="130" fillId="0" borderId="17" xfId="895" applyNumberFormat="1" applyFont="1" applyBorder="1" applyAlignment="1">
      <alignment horizontal="center" vertical="center" wrapText="1"/>
    </xf>
    <xf numFmtId="0" fontId="106" fillId="3" borderId="0" xfId="1" applyFont="1" applyFill="1" applyAlignment="1">
      <alignment vertical="center" wrapText="1"/>
    </xf>
    <xf numFmtId="0" fontId="126" fillId="3" borderId="1" xfId="1" applyFont="1" applyFill="1" applyBorder="1" applyAlignment="1">
      <alignment horizontal="center" vertical="center" wrapText="1"/>
    </xf>
    <xf numFmtId="0" fontId="130" fillId="3" borderId="1" xfId="0" applyFont="1" applyFill="1" applyBorder="1" applyAlignment="1">
      <alignment vertical="center" wrapText="1"/>
    </xf>
    <xf numFmtId="4" fontId="127" fillId="0" borderId="1" xfId="1" applyNumberFormat="1" applyFont="1" applyBorder="1" applyAlignment="1">
      <alignment horizontal="left" vertical="top" wrapText="1"/>
    </xf>
    <xf numFmtId="2" fontId="127" fillId="0" borderId="1" xfId="895" applyNumberFormat="1" applyFont="1" applyBorder="1" applyAlignment="1">
      <alignment horizontal="center" vertical="center"/>
    </xf>
    <xf numFmtId="0" fontId="134" fillId="0" borderId="0" xfId="1" applyFont="1" applyFill="1" applyBorder="1" applyAlignment="1">
      <alignment horizontal="center" vertical="top" wrapText="1"/>
    </xf>
    <xf numFmtId="0" fontId="134" fillId="0" borderId="0" xfId="1" applyFont="1" applyFill="1" applyBorder="1" applyAlignment="1">
      <alignment horizontal="left" vertical="top" wrapText="1"/>
    </xf>
    <xf numFmtId="0" fontId="134" fillId="0" borderId="0" xfId="1" applyFont="1" applyFill="1" applyBorder="1" applyAlignment="1">
      <alignment horizontal="center" vertical="center" wrapText="1"/>
    </xf>
    <xf numFmtId="0" fontId="135" fillId="0" borderId="0" xfId="1" applyFont="1" applyFill="1" applyBorder="1" applyAlignment="1">
      <alignment horizontal="left" vertical="top" wrapText="1"/>
    </xf>
    <xf numFmtId="4" fontId="130" fillId="0" borderId="0" xfId="895" applyNumberFormat="1" applyFont="1" applyBorder="1" applyAlignment="1">
      <alignment horizontal="center" vertical="center" wrapText="1"/>
    </xf>
    <xf numFmtId="166" fontId="130" fillId="0" borderId="0" xfId="1" applyNumberFormat="1" applyFont="1" applyFill="1" applyBorder="1" applyAlignment="1">
      <alignment horizontal="center" vertical="center" wrapText="1"/>
    </xf>
    <xf numFmtId="0" fontId="130" fillId="0" borderId="0" xfId="1" applyFont="1" applyFill="1" applyBorder="1" applyAlignment="1">
      <alignment horizontal="left" vertical="top" wrapText="1"/>
    </xf>
    <xf numFmtId="4" fontId="130" fillId="0" borderId="1" xfId="895" applyNumberFormat="1" applyFont="1" applyFill="1" applyBorder="1" applyAlignment="1">
      <alignment horizontal="center" vertical="center" wrapText="1"/>
    </xf>
    <xf numFmtId="4" fontId="130" fillId="0" borderId="0" xfId="895" applyNumberFormat="1" applyFont="1" applyFill="1" applyBorder="1" applyAlignment="1">
      <alignment horizontal="center" vertical="center" wrapText="1"/>
    </xf>
    <xf numFmtId="49" fontId="130" fillId="0" borderId="1" xfId="962" applyNumberFormat="1" applyFont="1" applyFill="1" applyBorder="1" applyAlignment="1">
      <alignment horizontal="center" vertical="center" wrapText="1"/>
    </xf>
    <xf numFmtId="4" fontId="127" fillId="0" borderId="1" xfId="962" applyNumberFormat="1" applyFont="1" applyFill="1" applyBorder="1" applyAlignment="1">
      <alignment horizontal="center" vertical="center"/>
    </xf>
    <xf numFmtId="49" fontId="127" fillId="0" borderId="1" xfId="1" applyNumberFormat="1" applyFont="1" applyFill="1" applyBorder="1" applyAlignment="1">
      <alignment vertical="top"/>
    </xf>
    <xf numFmtId="166" fontId="127" fillId="0" borderId="1" xfId="1" applyNumberFormat="1" applyFont="1" applyFill="1" applyBorder="1" applyAlignment="1">
      <alignment vertical="top"/>
    </xf>
    <xf numFmtId="0" fontId="130" fillId="0" borderId="1" xfId="1" applyFont="1" applyBorder="1" applyAlignment="1">
      <alignment horizontal="center" vertical="center" wrapText="1"/>
    </xf>
    <xf numFmtId="49" fontId="132" fillId="3" borderId="1" xfId="821" applyNumberFormat="1" applyFont="1" applyFill="1" applyBorder="1" applyAlignment="1">
      <alignment horizontal="center" vertical="top" wrapText="1"/>
    </xf>
    <xf numFmtId="0" fontId="130" fillId="3" borderId="1" xfId="1" applyFont="1" applyFill="1" applyBorder="1" applyAlignment="1">
      <alignment horizontal="left" vertical="top" wrapText="1"/>
    </xf>
    <xf numFmtId="49" fontId="131" fillId="3" borderId="1" xfId="821" applyNumberFormat="1" applyFont="1" applyFill="1" applyBorder="1" applyAlignment="1">
      <alignment horizontal="center" vertical="top" wrapText="1"/>
    </xf>
    <xf numFmtId="0" fontId="131" fillId="3" borderId="1" xfId="821" applyFont="1" applyFill="1" applyBorder="1" applyAlignment="1">
      <alignment horizontal="left" vertical="top" wrapText="1"/>
    </xf>
    <xf numFmtId="0" fontId="132" fillId="3" borderId="1" xfId="821" applyFont="1" applyFill="1" applyBorder="1" applyAlignment="1">
      <alignment horizontal="left" vertical="top" wrapText="1"/>
    </xf>
    <xf numFmtId="0" fontId="132" fillId="3" borderId="1" xfId="821" applyFont="1" applyFill="1" applyBorder="1" applyAlignment="1">
      <alignment vertical="top" wrapText="1"/>
    </xf>
    <xf numFmtId="0" fontId="127" fillId="0" borderId="0" xfId="902" applyFont="1" applyFill="1" applyAlignment="1">
      <alignment horizontal="center" vertical="center" wrapText="1"/>
    </xf>
    <xf numFmtId="49" fontId="130" fillId="0" borderId="1" xfId="1" applyNumberFormat="1" applyFont="1" applyBorder="1" applyAlignment="1">
      <alignment horizontal="center" vertical="center" wrapText="1"/>
    </xf>
    <xf numFmtId="0" fontId="127" fillId="3" borderId="1" xfId="1" applyFont="1" applyFill="1" applyBorder="1" applyAlignment="1">
      <alignment horizontal="left" vertical="top" wrapText="1"/>
    </xf>
    <xf numFmtId="167" fontId="130" fillId="0" borderId="1" xfId="1" applyNumberFormat="1" applyFont="1" applyBorder="1" applyAlignment="1">
      <alignment horizontal="left" vertical="top" wrapText="1"/>
    </xf>
    <xf numFmtId="0" fontId="127" fillId="0" borderId="1" xfId="1" applyFont="1" applyBorder="1" applyAlignment="1">
      <alignment horizontal="left" vertical="top" wrapText="1"/>
    </xf>
    <xf numFmtId="49" fontId="130" fillId="0" borderId="1" xfId="1" applyNumberFormat="1" applyFont="1" applyBorder="1" applyAlignment="1">
      <alignment horizontal="left" vertical="top" wrapText="1"/>
    </xf>
    <xf numFmtId="49" fontId="130" fillId="0" borderId="12" xfId="1" applyNumberFormat="1" applyFont="1" applyBorder="1" applyAlignment="1">
      <alignment horizontal="left" vertical="top" wrapText="1"/>
    </xf>
    <xf numFmtId="0" fontId="130" fillId="0" borderId="1" xfId="895" applyFont="1" applyBorder="1" applyAlignment="1">
      <alignment horizontal="center" vertical="top" wrapText="1"/>
    </xf>
    <xf numFmtId="4" fontId="127" fillId="0" borderId="0" xfId="1" applyNumberFormat="1" applyFont="1" applyAlignment="1">
      <alignment horizontal="center" vertical="center"/>
    </xf>
    <xf numFmtId="4" fontId="106" fillId="0" borderId="0" xfId="1" applyNumberFormat="1" applyFont="1"/>
    <xf numFmtId="0" fontId="45" fillId="0" borderId="0" xfId="1" applyFont="1" applyAlignment="1">
      <alignment vertical="center" wrapText="1"/>
    </xf>
    <xf numFmtId="0" fontId="45" fillId="0" borderId="0" xfId="1" applyFont="1" applyAlignment="1">
      <alignment horizontal="center" vertical="center" wrapText="1"/>
    </xf>
    <xf numFmtId="49" fontId="45" fillId="0" borderId="0" xfId="1" applyNumberFormat="1" applyFont="1" applyAlignment="1">
      <alignment horizontal="center" vertical="center" wrapText="1"/>
    </xf>
    <xf numFmtId="0" fontId="45" fillId="0" borderId="0" xfId="1" applyFont="1" applyAlignment="1">
      <alignment horizontal="left" wrapText="1"/>
    </xf>
    <xf numFmtId="0" fontId="45" fillId="0" borderId="0" xfId="1" applyFont="1" applyAlignment="1">
      <alignment horizontal="left" vertical="center" wrapText="1"/>
    </xf>
    <xf numFmtId="0" fontId="45" fillId="0" borderId="0" xfId="1" applyFont="1" applyAlignment="1">
      <alignment wrapText="1"/>
    </xf>
    <xf numFmtId="0" fontId="130" fillId="0" borderId="0" xfId="1" applyFont="1" applyAlignment="1">
      <alignment horizontal="left"/>
    </xf>
    <xf numFmtId="0" fontId="130" fillId="0" borderId="0" xfId="1" applyFont="1" applyAlignment="1">
      <alignment horizontal="left" wrapText="1"/>
    </xf>
    <xf numFmtId="0" fontId="106" fillId="3" borderId="0" xfId="1" applyFont="1" applyFill="1" applyAlignment="1">
      <alignment vertical="center"/>
    </xf>
    <xf numFmtId="4" fontId="130" fillId="0" borderId="12" xfId="1" applyNumberFormat="1" applyFont="1" applyBorder="1" applyAlignment="1">
      <alignment horizontal="center" vertical="center" wrapText="1"/>
    </xf>
    <xf numFmtId="4" fontId="130" fillId="0" borderId="17" xfId="1" applyNumberFormat="1" applyFont="1" applyBorder="1" applyAlignment="1">
      <alignment horizontal="center" vertical="center" wrapText="1"/>
    </xf>
    <xf numFmtId="4" fontId="127" fillId="0" borderId="17" xfId="1" applyNumberFormat="1" applyFont="1" applyBorder="1" applyAlignment="1">
      <alignment horizontal="center" vertical="center" wrapText="1"/>
    </xf>
    <xf numFmtId="0" fontId="127" fillId="0" borderId="1" xfId="1" applyFont="1" applyBorder="1" applyAlignment="1">
      <alignment horizontal="left" vertical="top" wrapText="1"/>
    </xf>
    <xf numFmtId="4" fontId="127" fillId="3" borderId="1" xfId="1" applyNumberFormat="1" applyFont="1" applyFill="1" applyBorder="1" applyAlignment="1">
      <alignment horizontal="justify" vertical="top" wrapText="1"/>
    </xf>
    <xf numFmtId="4" fontId="130" fillId="0" borderId="1" xfId="1" applyNumberFormat="1" applyFont="1" applyBorder="1" applyAlignment="1">
      <alignment horizontal="justify" vertical="top" wrapText="1"/>
    </xf>
    <xf numFmtId="4" fontId="130" fillId="0" borderId="1" xfId="1" applyNumberFormat="1" applyFont="1" applyBorder="1" applyAlignment="1">
      <alignment horizontal="left" vertical="top" wrapText="1"/>
    </xf>
    <xf numFmtId="4" fontId="131" fillId="3" borderId="1" xfId="821" applyNumberFormat="1" applyFont="1" applyFill="1" applyBorder="1" applyAlignment="1">
      <alignment horizontal="center" vertical="center" wrapText="1"/>
    </xf>
    <xf numFmtId="4" fontId="132" fillId="3" borderId="1" xfId="821" applyNumberFormat="1" applyFont="1" applyFill="1" applyBorder="1" applyAlignment="1">
      <alignment horizontal="center" vertical="center" wrapText="1"/>
    </xf>
    <xf numFmtId="4" fontId="130" fillId="3" borderId="1" xfId="1" applyNumberFormat="1" applyFont="1" applyFill="1" applyBorder="1" applyAlignment="1">
      <alignment horizontal="justify" vertical="top" wrapText="1"/>
    </xf>
    <xf numFmtId="4" fontId="132" fillId="3" borderId="1" xfId="821" applyNumberFormat="1" applyFont="1" applyFill="1" applyBorder="1" applyAlignment="1">
      <alignment horizontal="left" vertical="top" wrapText="1"/>
    </xf>
    <xf numFmtId="4" fontId="131" fillId="3" borderId="1" xfId="821" applyNumberFormat="1" applyFont="1" applyFill="1" applyBorder="1" applyAlignment="1">
      <alignment horizontal="left" vertical="top" wrapText="1"/>
    </xf>
    <xf numFmtId="4" fontId="127" fillId="3" borderId="1" xfId="821" applyNumberFormat="1" applyFont="1" applyFill="1" applyBorder="1" applyAlignment="1">
      <alignment horizontal="center" vertical="center" wrapText="1"/>
    </xf>
    <xf numFmtId="4" fontId="127" fillId="3" borderId="1" xfId="1" applyNumberFormat="1" applyFont="1" applyFill="1" applyBorder="1" applyAlignment="1">
      <alignment horizontal="left" vertical="top" wrapText="1"/>
    </xf>
    <xf numFmtId="4" fontId="130" fillId="3" borderId="1" xfId="902" applyNumberFormat="1" applyFont="1" applyFill="1" applyBorder="1" applyAlignment="1">
      <alignment horizontal="center" vertical="center" wrapText="1"/>
    </xf>
    <xf numFmtId="4" fontId="130" fillId="3" borderId="1" xfId="1" applyNumberFormat="1" applyFont="1" applyFill="1" applyBorder="1" applyAlignment="1">
      <alignment horizontal="left" vertical="top" wrapText="1"/>
    </xf>
    <xf numFmtId="4" fontId="132" fillId="3" borderId="1" xfId="821" applyNumberFormat="1" applyFont="1" applyFill="1" applyBorder="1" applyAlignment="1">
      <alignment horizontal="center" vertical="top" wrapText="1"/>
    </xf>
    <xf numFmtId="4" fontId="130" fillId="3" borderId="1" xfId="821" applyNumberFormat="1" applyFont="1" applyFill="1" applyBorder="1" applyAlignment="1">
      <alignment vertical="top" wrapText="1"/>
    </xf>
    <xf numFmtId="4" fontId="132" fillId="0" borderId="1" xfId="821" applyNumberFormat="1" applyFont="1" applyFill="1" applyBorder="1" applyAlignment="1">
      <alignment horizontal="left" vertical="top" wrapText="1"/>
    </xf>
    <xf numFmtId="4" fontId="131" fillId="3" borderId="1" xfId="821" applyNumberFormat="1" applyFont="1" applyFill="1" applyBorder="1" applyAlignment="1">
      <alignment horizontal="center" vertical="top" wrapText="1"/>
    </xf>
    <xf numFmtId="4" fontId="127" fillId="3" borderId="1" xfId="821" applyNumberFormat="1" applyFont="1" applyFill="1" applyBorder="1" applyAlignment="1">
      <alignment horizontal="left" vertical="top" wrapText="1"/>
    </xf>
    <xf numFmtId="4" fontId="131" fillId="3" borderId="1" xfId="821" applyNumberFormat="1" applyFont="1" applyFill="1" applyBorder="1" applyAlignment="1">
      <alignment horizontal="left" vertical="center" wrapText="1"/>
    </xf>
    <xf numFmtId="4" fontId="131" fillId="3" borderId="1" xfId="821" applyNumberFormat="1" applyFont="1" applyFill="1" applyBorder="1" applyAlignment="1">
      <alignment vertical="center" wrapText="1"/>
    </xf>
    <xf numFmtId="4" fontId="131" fillId="0" borderId="1" xfId="821" applyNumberFormat="1" applyFont="1" applyFill="1" applyBorder="1" applyAlignment="1">
      <alignment horizontal="center" vertical="top" wrapText="1"/>
    </xf>
    <xf numFmtId="4" fontId="131" fillId="0" borderId="1" xfId="821" applyNumberFormat="1" applyFont="1" applyFill="1" applyBorder="1" applyAlignment="1">
      <alignment horizontal="left" vertical="top" wrapText="1"/>
    </xf>
    <xf numFmtId="4" fontId="131" fillId="0" borderId="1" xfId="821" applyNumberFormat="1" applyFont="1" applyFill="1" applyBorder="1" applyAlignment="1">
      <alignment horizontal="left" vertical="center" wrapText="1"/>
    </xf>
    <xf numFmtId="4" fontId="131" fillId="0" borderId="1" xfId="821" applyNumberFormat="1" applyFont="1" applyFill="1" applyBorder="1" applyAlignment="1">
      <alignment horizontal="center" vertical="center" wrapText="1"/>
    </xf>
    <xf numFmtId="4" fontId="132" fillId="0" borderId="1" xfId="821" applyNumberFormat="1" applyFont="1" applyFill="1" applyBorder="1" applyAlignment="1">
      <alignment horizontal="center" vertical="top" wrapText="1"/>
    </xf>
    <xf numFmtId="4" fontId="132" fillId="0" borderId="1" xfId="821" applyNumberFormat="1" applyFont="1" applyFill="1" applyBorder="1" applyAlignment="1">
      <alignment horizontal="center" vertical="center" wrapText="1"/>
    </xf>
    <xf numFmtId="4" fontId="130" fillId="0" borderId="1" xfId="821" applyNumberFormat="1" applyFont="1" applyFill="1" applyBorder="1" applyAlignment="1">
      <alignment horizontal="left" vertical="top" wrapText="1"/>
    </xf>
    <xf numFmtId="4" fontId="127" fillId="0" borderId="1" xfId="1" applyNumberFormat="1" applyFont="1" applyFill="1" applyBorder="1" applyAlignment="1">
      <alignment horizontal="justify" vertical="top" wrapText="1"/>
    </xf>
    <xf numFmtId="4" fontId="130" fillId="0" borderId="1" xfId="1" applyNumberFormat="1" applyFont="1" applyFill="1" applyBorder="1" applyAlignment="1">
      <alignment horizontal="justify" vertical="top" wrapText="1"/>
    </xf>
    <xf numFmtId="4" fontId="130" fillId="0" borderId="1" xfId="1" applyNumberFormat="1" applyFont="1" applyFill="1" applyBorder="1" applyAlignment="1">
      <alignment horizontal="left" vertical="top" wrapText="1"/>
    </xf>
    <xf numFmtId="4" fontId="137" fillId="3" borderId="1" xfId="1" applyNumberFormat="1" applyFont="1" applyFill="1" applyBorder="1" applyAlignment="1">
      <alignment horizontal="center" vertical="center" wrapText="1"/>
    </xf>
    <xf numFmtId="4" fontId="137" fillId="3" borderId="1" xfId="1" applyNumberFormat="1" applyFont="1" applyFill="1" applyBorder="1" applyAlignment="1">
      <alignment vertical="center" wrapText="1"/>
    </xf>
    <xf numFmtId="4" fontId="137" fillId="3" borderId="1" xfId="1" applyNumberFormat="1" applyFont="1" applyFill="1" applyBorder="1" applyAlignment="1">
      <alignment vertical="top" wrapText="1"/>
    </xf>
    <xf numFmtId="4" fontId="137" fillId="3" borderId="1" xfId="1" applyNumberFormat="1" applyFont="1" applyFill="1" applyBorder="1" applyAlignment="1">
      <alignment horizontal="center" vertical="top" wrapText="1"/>
    </xf>
    <xf numFmtId="4" fontId="135" fillId="3" borderId="1" xfId="1" applyNumberFormat="1" applyFont="1" applyFill="1" applyBorder="1" applyAlignment="1">
      <alignment horizontal="center" vertical="top" wrapText="1"/>
    </xf>
    <xf numFmtId="4" fontId="135" fillId="3" borderId="1" xfId="1" applyNumberFormat="1" applyFont="1" applyFill="1" applyBorder="1" applyAlignment="1">
      <alignment vertical="top" wrapText="1"/>
    </xf>
    <xf numFmtId="4" fontId="135" fillId="3" borderId="1" xfId="1" applyNumberFormat="1" applyFont="1" applyFill="1" applyBorder="1" applyAlignment="1">
      <alignment horizontal="center" vertical="center" wrapText="1"/>
    </xf>
    <xf numFmtId="4" fontId="130" fillId="0" borderId="1" xfId="1" applyNumberFormat="1" applyFont="1" applyBorder="1" applyAlignment="1">
      <alignment vertical="center" wrapText="1"/>
    </xf>
    <xf numFmtId="4" fontId="127" fillId="0" borderId="1" xfId="1" applyNumberFormat="1" applyFont="1" applyBorder="1" applyAlignment="1">
      <alignment horizontal="center" vertical="center" wrapText="1"/>
    </xf>
    <xf numFmtId="4" fontId="137" fillId="0" borderId="1" xfId="1248" applyNumberFormat="1" applyFont="1" applyBorder="1" applyAlignment="1">
      <alignment horizontal="center" vertical="center"/>
    </xf>
    <xf numFmtId="4" fontId="127" fillId="0" borderId="1" xfId="1248" applyNumberFormat="1" applyFont="1" applyBorder="1" applyAlignment="1">
      <alignment horizontal="center" vertical="center"/>
    </xf>
    <xf numFmtId="4" fontId="135" fillId="0" borderId="1" xfId="1248" applyNumberFormat="1" applyFont="1" applyBorder="1" applyAlignment="1">
      <alignment horizontal="center" vertical="center"/>
    </xf>
    <xf numFmtId="4" fontId="130" fillId="0" borderId="1" xfId="1248" applyNumberFormat="1" applyFont="1" applyBorder="1" applyAlignment="1">
      <alignment horizontal="center" vertical="center"/>
    </xf>
    <xf numFmtId="4" fontId="131" fillId="0" borderId="1" xfId="840" applyNumberFormat="1" applyFont="1" applyBorder="1" applyAlignment="1">
      <alignment horizontal="center" vertical="center" wrapText="1"/>
    </xf>
    <xf numFmtId="4" fontId="130" fillId="0" borderId="1" xfId="840" applyNumberFormat="1" applyFont="1" applyBorder="1" applyAlignment="1">
      <alignment horizontal="center" vertical="center"/>
    </xf>
    <xf numFmtId="4" fontId="132" fillId="0" borderId="1" xfId="840" applyNumberFormat="1" applyFont="1" applyBorder="1" applyAlignment="1">
      <alignment horizontal="center" vertical="center" wrapText="1"/>
    </xf>
    <xf numFmtId="4" fontId="137" fillId="0" borderId="1" xfId="1" applyNumberFormat="1" applyFont="1" applyBorder="1" applyAlignment="1">
      <alignment horizontal="left" vertical="top" wrapText="1"/>
    </xf>
    <xf numFmtId="4" fontId="130" fillId="0" borderId="17" xfId="1" applyNumberFormat="1" applyFont="1" applyBorder="1" applyAlignment="1">
      <alignment horizontal="left" vertical="top" wrapText="1"/>
    </xf>
    <xf numFmtId="4" fontId="130" fillId="0" borderId="1" xfId="1" applyNumberFormat="1" applyFont="1" applyBorder="1" applyAlignment="1">
      <alignment vertical="top" wrapText="1"/>
    </xf>
    <xf numFmtId="4" fontId="132" fillId="3" borderId="1" xfId="1" applyNumberFormat="1" applyFont="1" applyFill="1" applyBorder="1" applyAlignment="1">
      <alignment horizontal="justify" vertical="top" wrapText="1"/>
    </xf>
    <xf numFmtId="4" fontId="132" fillId="0" borderId="1" xfId="1" applyNumberFormat="1" applyFont="1" applyBorder="1" applyAlignment="1">
      <alignment horizontal="justify" vertical="top" wrapText="1"/>
    </xf>
    <xf numFmtId="4" fontId="130" fillId="0" borderId="12" xfId="1" applyNumberFormat="1" applyFont="1" applyBorder="1" applyAlignment="1">
      <alignment horizontal="left" vertical="top" wrapText="1"/>
    </xf>
    <xf numFmtId="4" fontId="132" fillId="0" borderId="1" xfId="840" applyNumberFormat="1" applyFont="1" applyBorder="1" applyAlignment="1">
      <alignment horizontal="left" vertical="top" wrapText="1"/>
    </xf>
    <xf numFmtId="4" fontId="132" fillId="0" borderId="1" xfId="840" applyNumberFormat="1" applyFont="1" applyBorder="1" applyAlignment="1">
      <alignment horizontal="justify" vertical="top" wrapText="1"/>
    </xf>
    <xf numFmtId="4" fontId="132" fillId="0" borderId="17" xfId="840" applyNumberFormat="1" applyFont="1" applyBorder="1" applyAlignment="1">
      <alignment horizontal="left" vertical="top" wrapText="1"/>
    </xf>
    <xf numFmtId="4" fontId="132" fillId="0" borderId="17" xfId="840" applyNumberFormat="1" applyFont="1" applyBorder="1" applyAlignment="1">
      <alignment horizontal="center" vertical="center" wrapText="1"/>
    </xf>
    <xf numFmtId="4" fontId="132" fillId="0" borderId="17" xfId="1" applyNumberFormat="1" applyFont="1" applyBorder="1" applyAlignment="1">
      <alignment horizontal="justify" vertical="top" wrapText="1"/>
    </xf>
    <xf numFmtId="49" fontId="128" fillId="3" borderId="1" xfId="1" applyNumberFormat="1" applyFont="1" applyFill="1" applyBorder="1" applyAlignment="1">
      <alignment horizontal="center" vertical="center" wrapText="1"/>
    </xf>
    <xf numFmtId="49" fontId="128" fillId="3" borderId="1" xfId="1" applyNumberFormat="1" applyFont="1" applyFill="1" applyBorder="1" applyAlignment="1">
      <alignment horizontal="center" vertical="center"/>
    </xf>
    <xf numFmtId="2" fontId="104" fillId="3" borderId="1" xfId="1" applyNumberFormat="1" applyFont="1" applyFill="1" applyBorder="1" applyAlignment="1">
      <alignment vertical="center"/>
    </xf>
    <xf numFmtId="2" fontId="48" fillId="3" borderId="1" xfId="1" applyNumberFormat="1" applyFont="1" applyFill="1" applyBorder="1" applyAlignment="1">
      <alignment vertical="center"/>
    </xf>
    <xf numFmtId="2" fontId="48" fillId="3" borderId="13" xfId="1" applyNumberFormat="1" applyFont="1" applyFill="1" applyBorder="1" applyAlignment="1">
      <alignment vertical="center"/>
    </xf>
    <xf numFmtId="4" fontId="44" fillId="3" borderId="1" xfId="1" applyNumberFormat="1" applyFont="1" applyFill="1" applyBorder="1" applyAlignment="1">
      <alignment vertical="center"/>
    </xf>
    <xf numFmtId="4" fontId="45" fillId="3" borderId="1" xfId="1" applyNumberFormat="1" applyFont="1" applyFill="1" applyBorder="1" applyAlignment="1">
      <alignment vertical="center"/>
    </xf>
    <xf numFmtId="0" fontId="49" fillId="3" borderId="0" xfId="1" applyFont="1" applyFill="1"/>
    <xf numFmtId="4" fontId="131" fillId="0" borderId="1" xfId="821" applyNumberFormat="1" applyFont="1" applyFill="1" applyBorder="1" applyAlignment="1">
      <alignment horizontal="center" vertical="center" wrapText="1"/>
    </xf>
    <xf numFmtId="4" fontId="132" fillId="0" borderId="1" xfId="821" applyNumberFormat="1" applyFont="1" applyFill="1" applyBorder="1" applyAlignment="1">
      <alignment horizontal="center" vertical="center" wrapText="1"/>
    </xf>
    <xf numFmtId="49" fontId="130" fillId="0" borderId="1" xfId="962" applyNumberFormat="1" applyFont="1" applyBorder="1" applyAlignment="1">
      <alignment horizontal="left" vertical="top" wrapText="1"/>
    </xf>
    <xf numFmtId="49" fontId="130" fillId="0" borderId="1" xfId="962" applyNumberFormat="1" applyFont="1" applyBorder="1" applyAlignment="1">
      <alignment horizontal="center" vertical="center" wrapText="1"/>
    </xf>
    <xf numFmtId="0" fontId="130" fillId="0" borderId="1" xfId="962" applyFont="1" applyBorder="1" applyAlignment="1">
      <alignment horizontal="left" vertical="top" wrapText="1"/>
    </xf>
    <xf numFmtId="4" fontId="130" fillId="0" borderId="1" xfId="962" applyNumberFormat="1" applyFont="1" applyFill="1" applyBorder="1" applyAlignment="1">
      <alignment horizontal="left" vertical="top" wrapText="1"/>
    </xf>
    <xf numFmtId="4" fontId="127" fillId="0" borderId="1" xfId="1" applyNumberFormat="1" applyFont="1" applyFill="1" applyBorder="1" applyAlignment="1">
      <alignment horizontal="justify" vertical="center" wrapText="1"/>
    </xf>
    <xf numFmtId="4" fontId="130" fillId="0" borderId="1" xfId="1" applyNumberFormat="1" applyFont="1" applyFill="1" applyBorder="1" applyAlignment="1">
      <alignment horizontal="center" vertical="center"/>
    </xf>
    <xf numFmtId="4" fontId="130" fillId="0" borderId="1" xfId="1" applyNumberFormat="1" applyFont="1" applyFill="1" applyBorder="1" applyAlignment="1">
      <alignment horizontal="justify" vertical="top"/>
    </xf>
    <xf numFmtId="4" fontId="127" fillId="0" borderId="1" xfId="1" applyNumberFormat="1" applyFont="1" applyFill="1" applyBorder="1" applyAlignment="1">
      <alignment horizontal="justify" vertical="top"/>
    </xf>
    <xf numFmtId="4" fontId="127" fillId="0" borderId="1" xfId="1" applyNumberFormat="1" applyFont="1" applyFill="1" applyBorder="1" applyAlignment="1">
      <alignment vertical="top"/>
    </xf>
    <xf numFmtId="2" fontId="130" fillId="0" borderId="1" xfId="962" applyNumberFormat="1" applyFont="1" applyBorder="1" applyAlignment="1">
      <alignment horizontal="left" vertical="top" wrapText="1"/>
    </xf>
    <xf numFmtId="4" fontId="130" fillId="0" borderId="1" xfId="962" applyNumberFormat="1" applyFont="1" applyFill="1" applyBorder="1" applyAlignment="1">
      <alignment horizontal="center" vertical="center" wrapText="1"/>
    </xf>
    <xf numFmtId="4" fontId="127" fillId="0" borderId="1" xfId="881" applyNumberFormat="1" applyFont="1" applyFill="1" applyBorder="1" applyAlignment="1">
      <alignment horizontal="center" vertical="center" wrapText="1"/>
    </xf>
    <xf numFmtId="0" fontId="130" fillId="0" borderId="1" xfId="881" applyFont="1" applyFill="1" applyBorder="1" applyAlignment="1">
      <alignment horizontal="left" vertical="top" wrapText="1"/>
    </xf>
    <xf numFmtId="0" fontId="130" fillId="0" borderId="1" xfId="1" applyFont="1" applyFill="1" applyBorder="1" applyAlignment="1">
      <alignment horizontal="center" vertical="center" wrapText="1"/>
    </xf>
    <xf numFmtId="0" fontId="118" fillId="0" borderId="0" xfId="881" applyFont="1" applyFill="1"/>
    <xf numFmtId="0" fontId="117" fillId="0" borderId="0" xfId="881" applyFont="1" applyFill="1"/>
    <xf numFmtId="0" fontId="119" fillId="0" borderId="0" xfId="882" applyFont="1" applyFill="1"/>
    <xf numFmtId="49" fontId="130" fillId="0" borderId="1" xfId="1" applyNumberFormat="1" applyFont="1" applyFill="1" applyBorder="1" applyAlignment="1">
      <alignment horizontal="center" vertical="center" wrapText="1"/>
    </xf>
    <xf numFmtId="0" fontId="117" fillId="0" borderId="0" xfId="881" applyFont="1" applyFill="1" applyAlignment="1">
      <alignment horizontal="center" vertical="center"/>
    </xf>
    <xf numFmtId="0" fontId="130" fillId="0" borderId="1" xfId="881" applyFont="1" applyFill="1" applyBorder="1" applyAlignment="1">
      <alignment horizontal="center" vertical="top" wrapText="1"/>
    </xf>
    <xf numFmtId="0" fontId="130" fillId="0" borderId="1" xfId="881" applyFont="1" applyFill="1" applyBorder="1" applyAlignment="1">
      <alignment horizontal="center" vertical="center" wrapText="1"/>
    </xf>
    <xf numFmtId="0" fontId="117" fillId="0" borderId="0" xfId="881" applyFont="1" applyFill="1" applyAlignment="1">
      <alignment horizontal="center"/>
    </xf>
    <xf numFmtId="4" fontId="130" fillId="0" borderId="1" xfId="881" applyNumberFormat="1" applyFont="1" applyFill="1" applyBorder="1" applyAlignment="1">
      <alignment horizontal="justify" vertical="center" wrapText="1"/>
    </xf>
    <xf numFmtId="0" fontId="120" fillId="0" borderId="0" xfId="881" applyFont="1" applyFill="1"/>
    <xf numFmtId="49" fontId="130" fillId="0" borderId="1" xfId="881" applyNumberFormat="1" applyFont="1" applyFill="1" applyBorder="1" applyAlignment="1">
      <alignment horizontal="center" vertical="center" wrapText="1"/>
    </xf>
    <xf numFmtId="0" fontId="121" fillId="0" borderId="0" xfId="881" applyFont="1" applyFill="1"/>
    <xf numFmtId="0" fontId="44" fillId="0" borderId="0" xfId="881" applyFont="1" applyFill="1"/>
    <xf numFmtId="0" fontId="143" fillId="0" borderId="0" xfId="881" applyFont="1" applyFill="1" applyAlignment="1">
      <alignment horizontal="justify"/>
    </xf>
    <xf numFmtId="0" fontId="144" fillId="0" borderId="0" xfId="881" applyFont="1" applyFill="1"/>
    <xf numFmtId="0" fontId="45" fillId="0" borderId="0" xfId="881" applyFont="1" applyFill="1"/>
    <xf numFmtId="0" fontId="127" fillId="0" borderId="20" xfId="881" applyFont="1" applyFill="1" applyBorder="1" applyAlignment="1">
      <alignment horizontal="left" vertical="center" wrapText="1"/>
    </xf>
    <xf numFmtId="4" fontId="127" fillId="0" borderId="20" xfId="881" applyNumberFormat="1" applyFont="1" applyFill="1" applyBorder="1" applyAlignment="1">
      <alignment horizontal="center" vertical="center" wrapText="1"/>
    </xf>
    <xf numFmtId="4" fontId="127" fillId="0" borderId="22" xfId="881" applyNumberFormat="1" applyFont="1" applyFill="1" applyBorder="1" applyAlignment="1">
      <alignment horizontal="center" vertical="center" wrapText="1"/>
    </xf>
    <xf numFmtId="0" fontId="127" fillId="0" borderId="22" xfId="881" applyFont="1" applyFill="1" applyBorder="1" applyAlignment="1">
      <alignment vertical="center" wrapText="1"/>
    </xf>
    <xf numFmtId="0" fontId="143" fillId="0" borderId="0" xfId="881" applyFont="1" applyFill="1"/>
    <xf numFmtId="0" fontId="130" fillId="0" borderId="0" xfId="881" applyFont="1" applyFill="1"/>
    <xf numFmtId="0" fontId="117" fillId="0" borderId="0" xfId="881" applyFont="1" applyFill="1" applyAlignment="1">
      <alignment horizontal="justify"/>
    </xf>
    <xf numFmtId="4" fontId="132" fillId="3" borderId="1" xfId="821" applyNumberFormat="1" applyFont="1" applyFill="1" applyBorder="1" applyAlignment="1">
      <alignment horizontal="center" vertical="center" wrapText="1"/>
    </xf>
    <xf numFmtId="4" fontId="130" fillId="3" borderId="1" xfId="1" applyNumberFormat="1" applyFont="1" applyFill="1" applyBorder="1" applyAlignment="1">
      <alignment horizontal="left" vertical="top" wrapText="1"/>
    </xf>
    <xf numFmtId="4" fontId="132" fillId="3" borderId="1" xfId="821" applyNumberFormat="1" applyFont="1" applyFill="1" applyBorder="1" applyAlignment="1">
      <alignment horizontal="left" vertical="top" wrapText="1"/>
    </xf>
    <xf numFmtId="4" fontId="132" fillId="0" borderId="1" xfId="821" applyNumberFormat="1" applyFont="1" applyFill="1" applyBorder="1" applyAlignment="1">
      <alignment horizontal="center" vertical="center" wrapText="1"/>
    </xf>
    <xf numFmtId="4" fontId="132" fillId="0" borderId="1" xfId="821" applyNumberFormat="1" applyFont="1" applyFill="1" applyBorder="1" applyAlignment="1">
      <alignment horizontal="left" vertical="top" wrapText="1"/>
    </xf>
    <xf numFmtId="1" fontId="130" fillId="0" borderId="1" xfId="895" applyNumberFormat="1" applyFont="1" applyFill="1" applyBorder="1" applyAlignment="1">
      <alignment horizontal="center" vertical="top" wrapText="1"/>
    </xf>
    <xf numFmtId="4" fontId="127" fillId="0" borderId="1" xfId="895" applyNumberFormat="1" applyFont="1" applyFill="1" applyBorder="1" applyAlignment="1">
      <alignment horizontal="center" vertical="center" wrapText="1"/>
    </xf>
    <xf numFmtId="4" fontId="135" fillId="0" borderId="1" xfId="895" applyNumberFormat="1" applyFont="1" applyFill="1" applyBorder="1" applyAlignment="1">
      <alignment horizontal="center" vertical="center" wrapText="1"/>
    </xf>
    <xf numFmtId="4" fontId="130" fillId="0" borderId="17" xfId="895" applyNumberFormat="1" applyFont="1" applyFill="1" applyBorder="1" applyAlignment="1">
      <alignment horizontal="center" vertical="center" wrapText="1"/>
    </xf>
    <xf numFmtId="0" fontId="45" fillId="0" borderId="0" xfId="895" applyFont="1" applyFill="1" applyAlignment="1">
      <alignment vertical="center" wrapText="1"/>
    </xf>
    <xf numFmtId="166" fontId="45" fillId="0" borderId="0" xfId="895" applyNumberFormat="1" applyFont="1" applyFill="1" applyAlignment="1">
      <alignment horizontal="center" vertical="center" wrapText="1"/>
    </xf>
    <xf numFmtId="0" fontId="130" fillId="0" borderId="1" xfId="1" applyFont="1" applyBorder="1" applyAlignment="1">
      <alignment horizontal="center" vertical="center" wrapText="1"/>
    </xf>
    <xf numFmtId="4" fontId="130" fillId="0" borderId="1" xfId="1" applyNumberFormat="1" applyFont="1" applyFill="1" applyBorder="1" applyAlignment="1">
      <alignment horizontal="left" vertical="top" wrapText="1"/>
    </xf>
    <xf numFmtId="0" fontId="127" fillId="0" borderId="1" xfId="1" applyFont="1" applyFill="1" applyBorder="1" applyAlignment="1">
      <alignment horizontal="left" vertical="top" wrapText="1"/>
    </xf>
    <xf numFmtId="49" fontId="127" fillId="0" borderId="1" xfId="1" applyNumberFormat="1" applyFont="1" applyFill="1" applyBorder="1" applyAlignment="1">
      <alignment horizontal="center" vertical="top"/>
    </xf>
    <xf numFmtId="49" fontId="130" fillId="0" borderId="1" xfId="1" applyNumberFormat="1" applyFont="1" applyBorder="1" applyAlignment="1">
      <alignment horizontal="center" vertical="center" wrapText="1"/>
    </xf>
    <xf numFmtId="0" fontId="132" fillId="0" borderId="1" xfId="1" applyFont="1" applyBorder="1" applyAlignment="1">
      <alignment horizontal="left" vertical="top" wrapText="1"/>
    </xf>
    <xf numFmtId="0" fontId="130" fillId="0" borderId="1" xfId="1" applyFont="1" applyFill="1" applyBorder="1" applyAlignment="1">
      <alignment horizontal="left" vertical="top" wrapText="1"/>
    </xf>
    <xf numFmtId="0" fontId="130" fillId="0" borderId="1" xfId="1" applyFont="1" applyFill="1" applyBorder="1" applyAlignment="1">
      <alignment horizontal="center" vertical="center" wrapText="1"/>
    </xf>
    <xf numFmtId="0" fontId="127" fillId="0" borderId="0" xfId="1" applyFont="1" applyFill="1" applyAlignment="1">
      <alignment horizontal="center"/>
    </xf>
    <xf numFmtId="4" fontId="127" fillId="0" borderId="1" xfId="881" applyNumberFormat="1" applyFont="1" applyFill="1" applyBorder="1" applyAlignment="1">
      <alignment horizontal="center" vertical="center" wrapText="1"/>
    </xf>
    <xf numFmtId="4" fontId="130" fillId="0" borderId="1" xfId="881" applyNumberFormat="1" applyFont="1" applyFill="1" applyBorder="1" applyAlignment="1">
      <alignment horizontal="center" vertical="center" wrapText="1"/>
    </xf>
    <xf numFmtId="0" fontId="130" fillId="0" borderId="1" xfId="1" applyFont="1" applyFill="1" applyBorder="1" applyAlignment="1">
      <alignment horizontal="center" vertical="center" wrapText="1"/>
    </xf>
    <xf numFmtId="0" fontId="9" fillId="0" borderId="0" xfId="1456" applyFill="1"/>
    <xf numFmtId="0" fontId="9" fillId="0" borderId="0" xfId="1456"/>
    <xf numFmtId="166" fontId="135" fillId="0" borderId="1" xfId="1456" applyNumberFormat="1" applyFont="1" applyFill="1" applyBorder="1" applyAlignment="1">
      <alignment horizontal="left" vertical="top" wrapText="1"/>
    </xf>
    <xf numFmtId="0" fontId="9" fillId="0" borderId="0" xfId="1456" applyFill="1" applyAlignment="1">
      <alignment horizontal="center"/>
    </xf>
    <xf numFmtId="0" fontId="9" fillId="0" borderId="0" xfId="1456" applyAlignment="1">
      <alignment horizontal="center"/>
    </xf>
    <xf numFmtId="0" fontId="135" fillId="0" borderId="1" xfId="1456" applyFont="1" applyFill="1" applyBorder="1" applyAlignment="1">
      <alignment horizontal="left" vertical="top" wrapText="1"/>
    </xf>
    <xf numFmtId="0" fontId="123" fillId="0" borderId="0" xfId="1456" applyFont="1" applyFill="1"/>
    <xf numFmtId="0" fontId="123" fillId="0" borderId="0" xfId="1456" applyFont="1"/>
    <xf numFmtId="49" fontId="135" fillId="0" borderId="1" xfId="1456" applyNumberFormat="1" applyFont="1" applyFill="1" applyBorder="1" applyAlignment="1">
      <alignment horizontal="center" vertical="top"/>
    </xf>
    <xf numFmtId="4" fontId="135" fillId="0" borderId="1" xfId="1456" applyNumberFormat="1" applyFont="1" applyFill="1" applyBorder="1" applyAlignment="1">
      <alignment horizontal="center" vertical="center"/>
    </xf>
    <xf numFmtId="4" fontId="135" fillId="0" borderId="1" xfId="1456" applyNumberFormat="1" applyFont="1" applyFill="1" applyBorder="1" applyAlignment="1">
      <alignment horizontal="justify" vertical="top" wrapText="1"/>
    </xf>
    <xf numFmtId="4" fontId="135" fillId="0" borderId="1" xfId="1456" applyNumberFormat="1" applyFont="1" applyFill="1" applyBorder="1" applyAlignment="1">
      <alignment horizontal="left" vertical="top" wrapText="1"/>
    </xf>
    <xf numFmtId="166" fontId="135" fillId="0" borderId="1" xfId="1456" applyNumberFormat="1" applyFont="1" applyFill="1" applyBorder="1" applyAlignment="1">
      <alignment horizontal="justify" vertical="top"/>
    </xf>
    <xf numFmtId="49" fontId="135" fillId="0" borderId="1" xfId="1456" applyNumberFormat="1" applyFont="1" applyFill="1" applyBorder="1" applyAlignment="1">
      <alignment horizontal="center" vertical="top" wrapText="1"/>
    </xf>
    <xf numFmtId="0" fontId="135" fillId="0" borderId="1" xfId="1456" applyFont="1" applyFill="1" applyBorder="1" applyAlignment="1">
      <alignment vertical="top" wrapText="1"/>
    </xf>
    <xf numFmtId="4" fontId="135" fillId="0" borderId="1" xfId="1456" applyNumberFormat="1" applyFont="1" applyFill="1" applyBorder="1" applyAlignment="1">
      <alignment vertical="top" wrapText="1"/>
    </xf>
    <xf numFmtId="166" fontId="135" fillId="0" borderId="1" xfId="1456" applyNumberFormat="1" applyFont="1" applyFill="1" applyBorder="1" applyAlignment="1">
      <alignment vertical="top" wrapText="1"/>
    </xf>
    <xf numFmtId="49" fontId="137" fillId="0" borderId="1" xfId="1456" applyNumberFormat="1" applyFont="1" applyFill="1" applyBorder="1" applyAlignment="1">
      <alignment horizontal="center" vertical="top"/>
    </xf>
    <xf numFmtId="0" fontId="137" fillId="0" borderId="1" xfId="1456" applyFont="1" applyFill="1" applyBorder="1" applyAlignment="1">
      <alignment horizontal="left" vertical="top" wrapText="1"/>
    </xf>
    <xf numFmtId="166" fontId="137" fillId="0" borderId="1" xfId="1456" applyNumberFormat="1" applyFont="1" applyFill="1" applyBorder="1" applyAlignment="1">
      <alignment horizontal="left" vertical="top" wrapText="1"/>
    </xf>
    <xf numFmtId="4" fontId="137" fillId="0" borderId="1" xfId="1456" applyNumberFormat="1" applyFont="1" applyFill="1" applyBorder="1" applyAlignment="1">
      <alignment horizontal="center" vertical="center"/>
    </xf>
    <xf numFmtId="4" fontId="137" fillId="0" borderId="1" xfId="1456" applyNumberFormat="1" applyFont="1" applyFill="1" applyBorder="1" applyAlignment="1">
      <alignment horizontal="justify" vertical="top"/>
    </xf>
    <xf numFmtId="4" fontId="135" fillId="0" borderId="1" xfId="1456" applyNumberFormat="1" applyFont="1" applyFill="1" applyBorder="1" applyAlignment="1">
      <alignment horizontal="justify" vertical="top"/>
    </xf>
    <xf numFmtId="166" fontId="135" fillId="0" borderId="1" xfId="1456" applyNumberFormat="1" applyFont="1" applyFill="1" applyBorder="1" applyAlignment="1">
      <alignment horizontal="justify" vertical="top" wrapText="1"/>
    </xf>
    <xf numFmtId="49" fontId="135" fillId="0" borderId="1" xfId="1456" applyNumberFormat="1" applyFont="1" applyFill="1" applyBorder="1" applyAlignment="1">
      <alignment horizontal="center"/>
    </xf>
    <xf numFmtId="0" fontId="137" fillId="0" borderId="1" xfId="1456" applyFont="1" applyFill="1" applyBorder="1" applyAlignment="1">
      <alignment horizontal="center" vertical="center"/>
    </xf>
    <xf numFmtId="166" fontId="137" fillId="0" borderId="1" xfId="1456" applyNumberFormat="1" applyFont="1" applyFill="1" applyBorder="1" applyAlignment="1">
      <alignment horizontal="justify" vertical="top" wrapText="1"/>
    </xf>
    <xf numFmtId="166" fontId="137" fillId="0" borderId="1" xfId="1456" applyNumberFormat="1" applyFont="1" applyFill="1" applyBorder="1" applyAlignment="1">
      <alignment horizontal="center" vertical="center"/>
    </xf>
    <xf numFmtId="166" fontId="137" fillId="0" borderId="1" xfId="1456" applyNumberFormat="1" applyFont="1" applyFill="1" applyBorder="1" applyAlignment="1">
      <alignment horizontal="justify" vertical="top"/>
    </xf>
    <xf numFmtId="166" fontId="135" fillId="0" borderId="1" xfId="1456" applyNumberFormat="1" applyFont="1" applyFill="1" applyBorder="1" applyAlignment="1">
      <alignment horizontal="center" vertical="center"/>
    </xf>
    <xf numFmtId="0" fontId="135" fillId="0" borderId="1" xfId="1457" applyFont="1" applyFill="1" applyBorder="1" applyAlignment="1">
      <alignment horizontal="justify" vertical="top" wrapText="1"/>
    </xf>
    <xf numFmtId="166" fontId="137" fillId="0" borderId="1" xfId="1456" applyNumberFormat="1" applyFont="1" applyFill="1" applyBorder="1" applyAlignment="1">
      <alignment horizontal="center" vertical="center" wrapText="1"/>
    </xf>
    <xf numFmtId="166" fontId="135" fillId="0" borderId="1" xfId="1456" applyNumberFormat="1" applyFont="1" applyFill="1" applyBorder="1" applyAlignment="1">
      <alignment horizontal="center" vertical="center" wrapText="1"/>
    </xf>
    <xf numFmtId="166" fontId="137" fillId="0" borderId="1" xfId="1456" applyNumberFormat="1" applyFont="1" applyFill="1" applyBorder="1" applyAlignment="1">
      <alignment horizontal="justify" vertical="center"/>
    </xf>
    <xf numFmtId="166" fontId="135" fillId="0" borderId="1" xfId="1456" applyNumberFormat="1" applyFont="1" applyFill="1" applyBorder="1" applyAlignment="1">
      <alignment horizontal="justify" vertical="center" wrapText="1"/>
    </xf>
    <xf numFmtId="4" fontId="135" fillId="3" borderId="1" xfId="1456" applyNumberFormat="1" applyFont="1" applyFill="1" applyBorder="1" applyAlignment="1">
      <alignment horizontal="left" vertical="top" wrapText="1"/>
    </xf>
    <xf numFmtId="0" fontId="9" fillId="0" borderId="0" xfId="1456" applyFill="1" applyAlignment="1">
      <alignment horizontal="justify"/>
    </xf>
    <xf numFmtId="166" fontId="135" fillId="3" borderId="1" xfId="1456" applyNumberFormat="1" applyFont="1" applyFill="1" applyBorder="1" applyAlignment="1">
      <alignment vertical="top" wrapText="1"/>
    </xf>
    <xf numFmtId="49" fontId="130" fillId="0" borderId="1" xfId="962" applyNumberFormat="1" applyFont="1" applyBorder="1" applyAlignment="1">
      <alignment horizontal="center" vertical="center" wrapText="1"/>
    </xf>
    <xf numFmtId="0" fontId="130" fillId="0" borderId="1" xfId="962" applyFont="1" applyBorder="1" applyAlignment="1">
      <alignment horizontal="left" vertical="top" wrapText="1"/>
    </xf>
    <xf numFmtId="4" fontId="130" fillId="0" borderId="1" xfId="1" applyNumberFormat="1" applyFont="1" applyFill="1" applyBorder="1" applyAlignment="1">
      <alignment horizontal="center" vertical="center" wrapText="1"/>
    </xf>
    <xf numFmtId="0" fontId="130" fillId="0" borderId="1" xfId="1" applyFont="1" applyFill="1" applyBorder="1" applyAlignment="1">
      <alignment horizontal="center" vertical="center" wrapText="1"/>
    </xf>
    <xf numFmtId="0" fontId="45" fillId="0" borderId="0" xfId="1" applyFont="1" applyFill="1" applyAlignment="1">
      <alignment horizontal="center" vertical="center"/>
    </xf>
    <xf numFmtId="4" fontId="132" fillId="3" borderId="1" xfId="821" applyNumberFormat="1" applyFont="1" applyFill="1" applyBorder="1" applyAlignment="1">
      <alignment horizontal="center" vertical="center" wrapText="1"/>
    </xf>
    <xf numFmtId="4" fontId="130" fillId="3" borderId="1" xfId="1" applyNumberFormat="1" applyFont="1" applyFill="1" applyBorder="1" applyAlignment="1">
      <alignment horizontal="left" vertical="top" wrapText="1"/>
    </xf>
    <xf numFmtId="4" fontId="132" fillId="3" borderId="1" xfId="821" applyNumberFormat="1" applyFont="1" applyFill="1" applyBorder="1" applyAlignment="1">
      <alignment horizontal="left" vertical="top" wrapText="1"/>
    </xf>
    <xf numFmtId="4" fontId="132" fillId="0" borderId="1" xfId="821" applyNumberFormat="1" applyFont="1" applyFill="1" applyBorder="1" applyAlignment="1">
      <alignment horizontal="center" vertical="center" wrapText="1"/>
    </xf>
    <xf numFmtId="0" fontId="130" fillId="3" borderId="1" xfId="1" applyFont="1" applyFill="1" applyBorder="1" applyAlignment="1">
      <alignment horizontal="left" vertical="top" wrapText="1"/>
    </xf>
    <xf numFmtId="173" fontId="152" fillId="0" borderId="0" xfId="1248" applyNumberFormat="1" applyFont="1"/>
    <xf numFmtId="4" fontId="130" fillId="0" borderId="1" xfId="1" applyNumberFormat="1" applyFont="1" applyFill="1" applyBorder="1" applyAlignment="1">
      <alignment horizontal="center" vertical="center" wrapText="1"/>
    </xf>
    <xf numFmtId="4" fontId="130" fillId="0" borderId="12" xfId="1" applyNumberFormat="1" applyFont="1" applyFill="1" applyBorder="1" applyAlignment="1">
      <alignment horizontal="center" vertical="center" wrapText="1"/>
    </xf>
    <xf numFmtId="4" fontId="130" fillId="0" borderId="17" xfId="1" applyNumberFormat="1" applyFont="1" applyFill="1" applyBorder="1" applyAlignment="1">
      <alignment horizontal="center" vertical="center" wrapText="1"/>
    </xf>
    <xf numFmtId="4" fontId="127" fillId="0" borderId="1" xfId="1" applyNumberFormat="1" applyFont="1" applyBorder="1" applyAlignment="1">
      <alignment horizontal="center" vertical="center" wrapText="1"/>
    </xf>
    <xf numFmtId="0" fontId="130" fillId="0" borderId="1" xfId="1" applyFont="1" applyFill="1" applyBorder="1" applyAlignment="1">
      <alignment horizontal="center" vertical="center" wrapText="1"/>
    </xf>
    <xf numFmtId="0" fontId="132" fillId="0" borderId="1" xfId="840" applyFont="1" applyFill="1" applyBorder="1" applyAlignment="1">
      <alignment horizontal="center" vertical="center" wrapText="1"/>
    </xf>
    <xf numFmtId="4" fontId="131" fillId="0" borderId="1" xfId="840" applyNumberFormat="1" applyFont="1" applyFill="1" applyBorder="1" applyAlignment="1">
      <alignment horizontal="center" vertical="center" wrapText="1"/>
    </xf>
    <xf numFmtId="4" fontId="130" fillId="0" borderId="1" xfId="840" applyNumberFormat="1" applyFont="1" applyFill="1" applyBorder="1" applyAlignment="1">
      <alignment horizontal="center" vertical="center"/>
    </xf>
    <xf numFmtId="4" fontId="132" fillId="0" borderId="1" xfId="840" applyNumberFormat="1" applyFont="1" applyFill="1" applyBorder="1" applyAlignment="1">
      <alignment horizontal="center" vertical="center" wrapText="1"/>
    </xf>
    <xf numFmtId="4" fontId="132" fillId="0" borderId="17" xfId="840" applyNumberFormat="1" applyFont="1" applyFill="1" applyBorder="1" applyAlignment="1">
      <alignment horizontal="center" vertical="center" wrapText="1"/>
    </xf>
    <xf numFmtId="167" fontId="130" fillId="0" borderId="1" xfId="840" applyNumberFormat="1" applyFont="1" applyFill="1" applyBorder="1" applyAlignment="1">
      <alignment horizontal="center" vertical="center"/>
    </xf>
    <xf numFmtId="167" fontId="130" fillId="0" borderId="1" xfId="1" applyNumberFormat="1" applyFont="1" applyFill="1" applyBorder="1" applyAlignment="1">
      <alignment horizontal="center" vertical="center" wrapText="1"/>
    </xf>
    <xf numFmtId="167" fontId="131" fillId="0" borderId="1" xfId="840" applyNumberFormat="1" applyFont="1" applyFill="1" applyBorder="1" applyAlignment="1">
      <alignment horizontal="center" vertical="center" wrapText="1"/>
    </xf>
    <xf numFmtId="167" fontId="127" fillId="0" borderId="1" xfId="1" applyNumberFormat="1" applyFont="1" applyFill="1" applyBorder="1" applyAlignment="1">
      <alignment horizontal="center" vertical="center" wrapText="1"/>
    </xf>
    <xf numFmtId="4" fontId="127" fillId="0" borderId="17" xfId="1" applyNumberFormat="1" applyFont="1" applyFill="1" applyBorder="1" applyAlignment="1">
      <alignment horizontal="center" vertical="center" wrapText="1"/>
    </xf>
    <xf numFmtId="0" fontId="105" fillId="0" borderId="0" xfId="840" applyFont="1" applyFill="1" applyAlignment="1">
      <alignment horizontal="center" vertical="center" wrapText="1"/>
    </xf>
    <xf numFmtId="4" fontId="130" fillId="0" borderId="1" xfId="840" applyNumberFormat="1" applyFont="1" applyFill="1" applyBorder="1" applyAlignment="1">
      <alignment horizontal="center" vertical="center" wrapText="1"/>
    </xf>
    <xf numFmtId="0" fontId="127" fillId="0" borderId="0" xfId="1" applyFont="1" applyAlignment="1">
      <alignment horizontal="center"/>
    </xf>
    <xf numFmtId="0" fontId="127" fillId="0" borderId="1" xfId="1" applyFont="1" applyBorder="1" applyAlignment="1">
      <alignment horizontal="center" vertical="top" wrapText="1"/>
    </xf>
    <xf numFmtId="0" fontId="127" fillId="0" borderId="1" xfId="1" applyFont="1" applyBorder="1" applyAlignment="1">
      <alignment horizontal="left" vertical="top" wrapText="1"/>
    </xf>
    <xf numFmtId="49" fontId="127" fillId="0" borderId="1" xfId="1" applyNumberFormat="1" applyFont="1" applyBorder="1" applyAlignment="1">
      <alignment horizontal="center" vertical="center" wrapText="1"/>
    </xf>
    <xf numFmtId="49" fontId="130" fillId="0" borderId="1" xfId="1" applyNumberFormat="1" applyFont="1" applyBorder="1" applyAlignment="1">
      <alignment horizontal="center" vertical="top" wrapText="1"/>
    </xf>
    <xf numFmtId="0" fontId="127" fillId="0" borderId="1" xfId="1" applyFont="1" applyBorder="1" applyAlignment="1">
      <alignment horizontal="left" vertical="top" wrapText="1"/>
    </xf>
    <xf numFmtId="2" fontId="127" fillId="0" borderId="1" xfId="1" applyNumberFormat="1" applyFont="1" applyBorder="1" applyAlignment="1">
      <alignment horizontal="center" vertical="center" wrapText="1"/>
    </xf>
    <xf numFmtId="167" fontId="127" fillId="0" borderId="1" xfId="1" applyNumberFormat="1" applyFont="1" applyBorder="1" applyAlignment="1">
      <alignment horizontal="center" vertical="center" wrapText="1"/>
    </xf>
    <xf numFmtId="4" fontId="130" fillId="0" borderId="1" xfId="1" applyNumberFormat="1" applyFont="1" applyBorder="1" applyAlignment="1">
      <alignment horizontal="center" vertical="center" wrapText="1"/>
    </xf>
    <xf numFmtId="4" fontId="127" fillId="0" borderId="1" xfId="1" applyNumberFormat="1" applyFont="1" applyBorder="1" applyAlignment="1">
      <alignment horizontal="center" vertical="center" wrapText="1"/>
    </xf>
    <xf numFmtId="0" fontId="130" fillId="0" borderId="1" xfId="840" applyFont="1" applyBorder="1" applyAlignment="1">
      <alignment horizontal="left" vertical="top" wrapText="1"/>
    </xf>
    <xf numFmtId="49" fontId="132" fillId="0" borderId="1" xfId="840" applyNumberFormat="1" applyFont="1" applyBorder="1" applyAlignment="1">
      <alignment horizontal="left" vertical="top" wrapText="1"/>
    </xf>
    <xf numFmtId="0" fontId="137" fillId="0" borderId="1" xfId="1" applyFont="1" applyBorder="1" applyAlignment="1">
      <alignment horizontal="left" vertical="top" wrapText="1"/>
    </xf>
    <xf numFmtId="166" fontId="127" fillId="0" borderId="1" xfId="1" applyNumberFormat="1" applyFont="1" applyBorder="1" applyAlignment="1">
      <alignment horizontal="left" vertical="top" wrapText="1"/>
    </xf>
    <xf numFmtId="49" fontId="127" fillId="0" borderId="1" xfId="1" applyNumberFormat="1" applyFont="1" applyBorder="1" applyAlignment="1">
      <alignment horizontal="center" vertical="top"/>
    </xf>
    <xf numFmtId="166" fontId="138" fillId="0" borderId="1" xfId="1" applyNumberFormat="1" applyFont="1" applyBorder="1" applyAlignment="1">
      <alignment horizontal="justify" vertical="top"/>
    </xf>
    <xf numFmtId="1" fontId="130" fillId="0" borderId="1" xfId="895" applyNumberFormat="1" applyFont="1" applyBorder="1" applyAlignment="1">
      <alignment horizontal="left" vertical="top" wrapText="1"/>
    </xf>
    <xf numFmtId="2" fontId="127" fillId="0" borderId="1" xfId="1" applyNumberFormat="1" applyFont="1" applyBorder="1" applyAlignment="1">
      <alignment horizontal="center" vertical="center" wrapText="1"/>
    </xf>
    <xf numFmtId="2" fontId="130" fillId="0" borderId="1" xfId="1" applyNumberFormat="1" applyFont="1" applyBorder="1" applyAlignment="1">
      <alignment horizontal="center" vertical="center" wrapText="1"/>
    </xf>
    <xf numFmtId="166" fontId="135" fillId="0" borderId="1" xfId="1456" applyNumberFormat="1" applyFont="1" applyFill="1" applyBorder="1" applyAlignment="1">
      <alignment horizontal="left" vertical="top" wrapText="1"/>
    </xf>
    <xf numFmtId="4" fontId="135" fillId="0" borderId="1" xfId="1456" applyNumberFormat="1" applyFont="1" applyFill="1" applyBorder="1" applyAlignment="1">
      <alignment horizontal="center" vertical="center"/>
    </xf>
    <xf numFmtId="4" fontId="135" fillId="0" borderId="1" xfId="1456" applyNumberFormat="1" applyFont="1" applyFill="1" applyBorder="1" applyAlignment="1">
      <alignment horizontal="left" vertical="top" wrapText="1"/>
    </xf>
    <xf numFmtId="0" fontId="127" fillId="0" borderId="1" xfId="962" applyFont="1" applyBorder="1" applyAlignment="1">
      <alignment horizontal="left" vertical="top" wrapText="1"/>
    </xf>
    <xf numFmtId="4" fontId="130" fillId="0" borderId="17" xfId="962" applyNumberFormat="1" applyFont="1" applyBorder="1" applyAlignment="1">
      <alignment horizontal="left" vertical="top" wrapText="1"/>
    </xf>
    <xf numFmtId="4" fontId="130" fillId="0" borderId="1" xfId="962" applyNumberFormat="1" applyFont="1" applyBorder="1" applyAlignment="1">
      <alignment horizontal="left" vertical="top" wrapText="1"/>
    </xf>
    <xf numFmtId="4" fontId="130" fillId="0" borderId="17" xfId="962" applyNumberFormat="1" applyFont="1" applyFill="1" applyBorder="1" applyAlignment="1">
      <alignment horizontal="left" vertical="top" wrapText="1"/>
    </xf>
    <xf numFmtId="4" fontId="130" fillId="0" borderId="1" xfId="1" applyNumberFormat="1" applyFont="1" applyFill="1" applyBorder="1" applyAlignment="1">
      <alignment horizontal="center" vertical="center" wrapText="1"/>
    </xf>
    <xf numFmtId="4" fontId="130" fillId="0" borderId="1" xfId="1" applyNumberFormat="1" applyFont="1" applyBorder="1" applyAlignment="1">
      <alignment horizontal="center" vertical="center" wrapText="1"/>
    </xf>
    <xf numFmtId="0" fontId="130" fillId="0" borderId="12" xfId="1" applyFont="1" applyBorder="1" applyAlignment="1">
      <alignment horizontal="left" vertical="top" wrapText="1"/>
    </xf>
    <xf numFmtId="4" fontId="130" fillId="0" borderId="12" xfId="1" applyNumberFormat="1" applyFont="1" applyFill="1" applyBorder="1" applyAlignment="1">
      <alignment horizontal="center" vertical="center" wrapText="1"/>
    </xf>
    <xf numFmtId="4" fontId="130" fillId="0" borderId="1" xfId="1" applyNumberFormat="1" applyFont="1" applyBorder="1" applyAlignment="1">
      <alignment horizontal="left" vertical="top" wrapText="1"/>
    </xf>
    <xf numFmtId="49" fontId="130" fillId="0" borderId="12" xfId="1" applyNumberFormat="1" applyFont="1" applyBorder="1" applyAlignment="1">
      <alignment horizontal="center" vertical="center" wrapText="1"/>
    </xf>
    <xf numFmtId="4" fontId="130" fillId="0" borderId="12" xfId="1" applyNumberFormat="1" applyFont="1" applyBorder="1" applyAlignment="1">
      <alignment horizontal="center" vertical="center" wrapText="1"/>
    </xf>
    <xf numFmtId="49" fontId="130" fillId="0" borderId="12" xfId="1" applyNumberFormat="1" applyFont="1" applyBorder="1" applyAlignment="1">
      <alignment horizontal="left" vertical="top" wrapText="1"/>
    </xf>
    <xf numFmtId="4" fontId="130" fillId="0" borderId="1" xfId="1" applyNumberFormat="1" applyFont="1" applyBorder="1" applyAlignment="1">
      <alignment horizontal="center" vertical="top" wrapText="1"/>
    </xf>
    <xf numFmtId="4" fontId="131" fillId="3" borderId="1" xfId="821" applyNumberFormat="1" applyFont="1" applyFill="1" applyBorder="1" applyAlignment="1">
      <alignment horizontal="center" vertical="center" wrapText="1"/>
    </xf>
    <xf numFmtId="4" fontId="132" fillId="3" borderId="1" xfId="821" applyNumberFormat="1" applyFont="1" applyFill="1" applyBorder="1" applyAlignment="1">
      <alignment horizontal="center" vertical="center" wrapText="1"/>
    </xf>
    <xf numFmtId="4" fontId="130" fillId="3" borderId="1" xfId="1" applyNumberFormat="1" applyFont="1" applyFill="1" applyBorder="1" applyAlignment="1">
      <alignment horizontal="center" vertical="center" wrapText="1"/>
    </xf>
    <xf numFmtId="4" fontId="132" fillId="3" borderId="1" xfId="821" applyNumberFormat="1" applyFont="1" applyFill="1" applyBorder="1" applyAlignment="1">
      <alignment horizontal="center" vertical="center" wrapText="1"/>
    </xf>
    <xf numFmtId="4" fontId="131" fillId="3" borderId="1" xfId="821" applyNumberFormat="1" applyFont="1" applyFill="1" applyBorder="1" applyAlignment="1">
      <alignment horizontal="center" vertical="center" wrapText="1"/>
    </xf>
    <xf numFmtId="4" fontId="130" fillId="0" borderId="1" xfId="1" applyNumberFormat="1" applyFont="1" applyFill="1" applyBorder="1" applyAlignment="1">
      <alignment horizontal="center" vertical="center" wrapText="1"/>
    </xf>
    <xf numFmtId="4" fontId="130" fillId="0" borderId="1" xfId="1" applyNumberFormat="1" applyFont="1" applyBorder="1" applyAlignment="1">
      <alignment horizontal="center" vertical="center" wrapText="1"/>
    </xf>
    <xf numFmtId="4" fontId="127" fillId="0" borderId="1" xfId="1" applyNumberFormat="1" applyFont="1" applyBorder="1" applyAlignment="1">
      <alignment horizontal="center" vertical="center" wrapText="1"/>
    </xf>
    <xf numFmtId="167" fontId="130" fillId="0" borderId="1" xfId="1" applyNumberFormat="1" applyFont="1" applyBorder="1" applyAlignment="1">
      <alignment horizontal="left" vertical="top" wrapText="1"/>
    </xf>
    <xf numFmtId="0" fontId="130" fillId="0" borderId="1" xfId="1248" applyFont="1" applyBorder="1" applyAlignment="1">
      <alignment horizontal="left" vertical="top" wrapText="1"/>
    </xf>
    <xf numFmtId="4" fontId="132" fillId="0" borderId="0" xfId="821" applyNumberFormat="1" applyFont="1" applyFill="1" applyBorder="1" applyAlignment="1">
      <alignment horizontal="left" vertical="top" wrapText="1"/>
    </xf>
    <xf numFmtId="0" fontId="130" fillId="0" borderId="32" xfId="1419" applyFont="1" applyBorder="1" applyAlignment="1">
      <alignment horizontal="left" vertical="top" wrapText="1"/>
    </xf>
    <xf numFmtId="167" fontId="130" fillId="0" borderId="1" xfId="1248" applyNumberFormat="1" applyFont="1" applyBorder="1" applyAlignment="1">
      <alignment vertical="top" wrapText="1"/>
    </xf>
    <xf numFmtId="167" fontId="130" fillId="0" borderId="32" xfId="1419" applyNumberFormat="1" applyFont="1" applyBorder="1" applyAlignment="1">
      <alignment horizontal="left" vertical="top" wrapText="1"/>
    </xf>
    <xf numFmtId="4" fontId="130" fillId="0" borderId="1" xfId="1" applyNumberFormat="1" applyFont="1" applyFill="1" applyBorder="1" applyAlignment="1">
      <alignment horizontal="center" vertical="center" wrapText="1"/>
    </xf>
    <xf numFmtId="4" fontId="130" fillId="0" borderId="1" xfId="1" applyNumberFormat="1" applyFont="1" applyBorder="1" applyAlignment="1">
      <alignment horizontal="center" vertical="center" wrapText="1"/>
    </xf>
    <xf numFmtId="4" fontId="130" fillId="0" borderId="17" xfId="1" applyNumberFormat="1" applyFont="1" applyFill="1" applyBorder="1" applyAlignment="1">
      <alignment horizontal="center" vertical="center" wrapText="1"/>
    </xf>
    <xf numFmtId="4" fontId="127" fillId="0" borderId="1" xfId="1" applyNumberFormat="1" applyFont="1" applyBorder="1" applyAlignment="1">
      <alignment horizontal="center" vertical="center" wrapText="1"/>
    </xf>
    <xf numFmtId="4" fontId="130" fillId="0" borderId="17" xfId="1" applyNumberFormat="1" applyFont="1" applyBorder="1" applyAlignment="1">
      <alignment horizontal="center" vertical="center" wrapText="1"/>
    </xf>
    <xf numFmtId="0" fontId="130" fillId="0" borderId="12" xfId="1452" applyFont="1" applyBorder="1" applyAlignment="1">
      <alignment horizontal="left" vertical="top" wrapText="1"/>
    </xf>
    <xf numFmtId="0" fontId="134" fillId="0" borderId="12" xfId="1" applyFont="1" applyFill="1" applyBorder="1" applyAlignment="1">
      <alignment horizontal="center" vertical="top" wrapText="1"/>
    </xf>
    <xf numFmtId="0" fontId="134" fillId="0" borderId="1" xfId="1" applyFont="1" applyFill="1" applyBorder="1" applyAlignment="1">
      <alignment horizontal="center" vertical="center" wrapText="1"/>
    </xf>
    <xf numFmtId="0" fontId="134" fillId="0" borderId="1" xfId="1" applyFont="1" applyFill="1" applyBorder="1" applyAlignment="1">
      <alignment horizontal="left" vertical="top" wrapText="1"/>
    </xf>
    <xf numFmtId="0" fontId="134" fillId="0" borderId="1" xfId="1" applyFont="1" applyFill="1" applyBorder="1" applyAlignment="1">
      <alignment horizontal="center" vertical="top" wrapText="1"/>
    </xf>
    <xf numFmtId="0" fontId="130" fillId="0" borderId="1" xfId="1" applyFont="1" applyFill="1" applyBorder="1" applyAlignment="1">
      <alignment horizontal="center" vertical="top" wrapText="1"/>
    </xf>
    <xf numFmtId="0" fontId="134" fillId="0" borderId="1" xfId="1" applyFont="1" applyFill="1" applyBorder="1" applyAlignment="1">
      <alignment horizontal="justify" vertical="top" wrapText="1"/>
    </xf>
    <xf numFmtId="0" fontId="130" fillId="0" borderId="1" xfId="1" applyFont="1" applyFill="1" applyBorder="1" applyAlignment="1">
      <alignment horizontal="center" vertical="center" wrapText="1"/>
    </xf>
    <xf numFmtId="1" fontId="130" fillId="0" borderId="1" xfId="895" applyNumberFormat="1" applyFont="1" applyBorder="1" applyAlignment="1">
      <alignment horizontal="left" vertical="top" wrapText="1"/>
    </xf>
    <xf numFmtId="0" fontId="130" fillId="0" borderId="1" xfId="1" applyFont="1" applyFill="1" applyBorder="1" applyAlignment="1">
      <alignment horizontal="center" vertical="center" wrapText="1"/>
    </xf>
    <xf numFmtId="167" fontId="105" fillId="0" borderId="0" xfId="840" applyNumberFormat="1" applyFont="1" applyFill="1" applyAlignment="1">
      <alignment horizontal="center" vertical="center" wrapText="1"/>
    </xf>
    <xf numFmtId="0" fontId="134" fillId="0" borderId="17" xfId="1" applyFont="1" applyFill="1" applyBorder="1" applyAlignment="1">
      <alignment vertical="top" wrapText="1"/>
    </xf>
    <xf numFmtId="4" fontId="130" fillId="0" borderId="32" xfId="895" applyNumberFormat="1" applyFont="1" applyFill="1" applyBorder="1" applyAlignment="1">
      <alignment horizontal="center" vertical="center" wrapText="1"/>
    </xf>
    <xf numFmtId="4" fontId="130" fillId="0" borderId="32" xfId="895" applyNumberFormat="1" applyFont="1" applyBorder="1" applyAlignment="1">
      <alignment horizontal="center" vertical="center" wrapText="1"/>
    </xf>
    <xf numFmtId="2" fontId="127" fillId="0" borderId="1" xfId="895" applyNumberFormat="1" applyFont="1" applyFill="1" applyBorder="1" applyAlignment="1">
      <alignment horizontal="center" vertical="center"/>
    </xf>
    <xf numFmtId="0" fontId="106" fillId="0" borderId="0" xfId="1" applyFont="1"/>
    <xf numFmtId="4" fontId="134" fillId="0" borderId="17" xfId="1" applyNumberFormat="1" applyFont="1" applyBorder="1" applyAlignment="1">
      <alignment horizontal="left" vertical="top" wrapText="1"/>
    </xf>
    <xf numFmtId="4" fontId="133" fillId="0" borderId="17" xfId="1" applyNumberFormat="1" applyFont="1" applyBorder="1" applyAlignment="1">
      <alignment horizontal="center" vertical="top" wrapText="1"/>
    </xf>
    <xf numFmtId="0" fontId="127" fillId="0" borderId="0" xfId="1" applyFont="1" applyAlignment="1">
      <alignment horizontal="center" vertical="center" wrapText="1"/>
    </xf>
    <xf numFmtId="4" fontId="130" fillId="3" borderId="17" xfId="1" applyNumberFormat="1" applyFont="1" applyFill="1" applyBorder="1" applyAlignment="1">
      <alignment horizontal="left" vertical="top" wrapText="1"/>
    </xf>
    <xf numFmtId="4" fontId="130" fillId="0" borderId="17" xfId="1" applyNumberFormat="1" applyFont="1" applyBorder="1" applyAlignment="1">
      <alignment horizontal="left" vertical="top" wrapText="1"/>
    </xf>
    <xf numFmtId="49" fontId="130" fillId="0" borderId="32" xfId="1" applyNumberFormat="1" applyFont="1" applyBorder="1" applyAlignment="1">
      <alignment horizontal="center" vertical="center" wrapText="1"/>
    </xf>
    <xf numFmtId="0" fontId="130" fillId="0" borderId="32" xfId="1" applyFont="1" applyBorder="1" applyAlignment="1">
      <alignment horizontal="center" vertical="center" wrapText="1"/>
    </xf>
    <xf numFmtId="4" fontId="130" fillId="0" borderId="32" xfId="1" applyNumberFormat="1" applyFont="1" applyBorder="1" applyAlignment="1">
      <alignment horizontal="center" vertical="center" wrapText="1"/>
    </xf>
    <xf numFmtId="166" fontId="130" fillId="0" borderId="32" xfId="1" applyNumberFormat="1" applyFont="1" applyBorder="1" applyAlignment="1">
      <alignment horizontal="center" vertical="center" wrapText="1"/>
    </xf>
    <xf numFmtId="3" fontId="130" fillId="0" borderId="32" xfId="1" applyNumberFormat="1" applyFont="1" applyBorder="1" applyAlignment="1">
      <alignment horizontal="center" vertical="center" wrapText="1"/>
    </xf>
    <xf numFmtId="4" fontId="133" fillId="0" borderId="32" xfId="1" applyNumberFormat="1" applyFont="1" applyBorder="1" applyAlignment="1">
      <alignment vertical="top" wrapText="1"/>
    </xf>
    <xf numFmtId="4" fontId="133" fillId="0" borderId="32" xfId="1" applyNumberFormat="1" applyFont="1" applyBorder="1" applyAlignment="1">
      <alignment horizontal="center" vertical="center" wrapText="1"/>
    </xf>
    <xf numFmtId="4" fontId="126" fillId="0" borderId="32" xfId="1" applyNumberFormat="1" applyFont="1" applyBorder="1" applyAlignment="1">
      <alignment horizontal="justify" vertical="center"/>
    </xf>
    <xf numFmtId="4" fontId="133" fillId="0" borderId="32" xfId="1" applyNumberFormat="1" applyFont="1" applyBorder="1" applyAlignment="1">
      <alignment horizontal="left" vertical="top" wrapText="1"/>
    </xf>
    <xf numFmtId="4" fontId="134" fillId="0" borderId="32" xfId="1" applyNumberFormat="1" applyFont="1" applyBorder="1" applyAlignment="1">
      <alignment horizontal="center" vertical="top" wrapText="1"/>
    </xf>
    <xf numFmtId="4" fontId="134" fillId="0" borderId="32" xfId="1" applyNumberFormat="1" applyFont="1" applyBorder="1" applyAlignment="1">
      <alignment vertical="top" wrapText="1"/>
    </xf>
    <xf numFmtId="4" fontId="134" fillId="0" borderId="32" xfId="1" applyNumberFormat="1" applyFont="1" applyBorder="1" applyAlignment="1">
      <alignment horizontal="center" vertical="center" wrapText="1"/>
    </xf>
    <xf numFmtId="4" fontId="134" fillId="0" borderId="32" xfId="1" applyNumberFormat="1" applyFont="1" applyBorder="1" applyAlignment="1">
      <alignment horizontal="left" vertical="top" wrapText="1"/>
    </xf>
    <xf numFmtId="4" fontId="130" fillId="0" borderId="32" xfId="1" applyNumberFormat="1" applyFont="1" applyBorder="1" applyAlignment="1">
      <alignment horizontal="left" vertical="top" wrapText="1"/>
    </xf>
    <xf numFmtId="4" fontId="133" fillId="3" borderId="32" xfId="1" applyNumberFormat="1" applyFont="1" applyFill="1" applyBorder="1" applyAlignment="1">
      <alignment horizontal="center" vertical="center" wrapText="1"/>
    </xf>
    <xf numFmtId="4" fontId="134" fillId="3" borderId="32" xfId="1" applyNumberFormat="1" applyFont="1" applyFill="1" applyBorder="1" applyAlignment="1">
      <alignment horizontal="center" vertical="center" wrapText="1"/>
    </xf>
    <xf numFmtId="4" fontId="135" fillId="3" borderId="32" xfId="1" applyNumberFormat="1" applyFont="1" applyFill="1" applyBorder="1" applyAlignment="1">
      <alignment horizontal="left" vertical="top" wrapText="1"/>
    </xf>
    <xf numFmtId="4" fontId="132" fillId="0" borderId="32" xfId="1" applyNumberFormat="1" applyFont="1" applyBorder="1" applyAlignment="1" applyProtection="1">
      <alignment vertical="top" wrapText="1"/>
      <protection locked="0"/>
    </xf>
    <xf numFmtId="172" fontId="134" fillId="0" borderId="32" xfId="1" applyNumberFormat="1" applyFont="1" applyBorder="1" applyAlignment="1">
      <alignment horizontal="center" vertical="center" wrapText="1"/>
    </xf>
    <xf numFmtId="172" fontId="135" fillId="3" borderId="32" xfId="1" applyNumberFormat="1" applyFont="1" applyFill="1" applyBorder="1" applyAlignment="1">
      <alignment horizontal="justify" vertical="top" wrapText="1"/>
    </xf>
    <xf numFmtId="4" fontId="135" fillId="3" borderId="32" xfId="1" applyNumberFormat="1" applyFont="1" applyFill="1" applyBorder="1" applyAlignment="1">
      <alignment horizontal="justify" vertical="top" wrapText="1"/>
    </xf>
    <xf numFmtId="4" fontId="132" fillId="0" borderId="32" xfId="1" applyNumberFormat="1" applyFont="1" applyBorder="1" applyAlignment="1" applyProtection="1">
      <alignment horizontal="left" vertical="top" wrapText="1"/>
      <protection locked="0"/>
    </xf>
    <xf numFmtId="172" fontId="134" fillId="0" borderId="32" xfId="1" applyNumberFormat="1" applyFont="1" applyBorder="1" applyAlignment="1">
      <alignment horizontal="left" vertical="top" wrapText="1"/>
    </xf>
    <xf numFmtId="4" fontId="135" fillId="0" borderId="32" xfId="1" applyNumberFormat="1" applyFont="1" applyBorder="1" applyAlignment="1">
      <alignment horizontal="justify" vertical="top" wrapText="1"/>
    </xf>
    <xf numFmtId="4" fontId="130" fillId="0" borderId="32" xfId="1" applyNumberFormat="1" applyFont="1" applyBorder="1" applyAlignment="1">
      <alignment horizontal="justify" vertical="top" wrapText="1"/>
    </xf>
    <xf numFmtId="172" fontId="133" fillId="0" borderId="32" xfId="1" applyNumberFormat="1" applyFont="1" applyBorder="1" applyAlignment="1">
      <alignment horizontal="left" vertical="top" wrapText="1"/>
    </xf>
    <xf numFmtId="4" fontId="134" fillId="0" borderId="17" xfId="1" applyNumberFormat="1" applyFont="1" applyBorder="1" applyAlignment="1">
      <alignment horizontal="center" vertical="top" wrapText="1"/>
    </xf>
    <xf numFmtId="4" fontId="134" fillId="0" borderId="17" xfId="1" applyNumberFormat="1" applyFont="1" applyBorder="1" applyAlignment="1">
      <alignment vertical="top" wrapText="1"/>
    </xf>
    <xf numFmtId="4" fontId="134" fillId="0" borderId="32" xfId="1" applyNumberFormat="1" applyFont="1" applyBorder="1" applyAlignment="1">
      <alignment horizontal="center" vertical="center"/>
    </xf>
    <xf numFmtId="4" fontId="133" fillId="0" borderId="17" xfId="1" applyNumberFormat="1" applyFont="1" applyBorder="1" applyAlignment="1" applyProtection="1">
      <alignment horizontal="left" vertical="top" wrapText="1"/>
      <protection locked="0"/>
    </xf>
    <xf numFmtId="4" fontId="127" fillId="3" borderId="17" xfId="1" applyNumberFormat="1" applyFont="1" applyFill="1" applyBorder="1" applyAlignment="1">
      <alignment horizontal="left" vertical="top" wrapText="1"/>
    </xf>
    <xf numFmtId="4" fontId="133" fillId="0" borderId="32" xfId="1" applyNumberFormat="1" applyFont="1" applyBorder="1" applyAlignment="1">
      <alignment horizontal="center" vertical="top" wrapText="1"/>
    </xf>
    <xf numFmtId="4" fontId="131" fillId="0" borderId="32" xfId="1" applyNumberFormat="1" applyFont="1" applyBorder="1" applyAlignment="1" applyProtection="1">
      <alignment horizontal="left" vertical="center" wrapText="1"/>
      <protection locked="0"/>
    </xf>
    <xf numFmtId="4" fontId="130" fillId="0" borderId="32" xfId="1" applyNumberFormat="1" applyFont="1" applyBorder="1" applyAlignment="1">
      <alignment horizontal="justify" vertical="top"/>
    </xf>
    <xf numFmtId="4" fontId="131" fillId="0" borderId="32" xfId="1" applyNumberFormat="1" applyFont="1" applyBorder="1" applyAlignment="1" applyProtection="1">
      <alignment horizontal="left" vertical="top" wrapText="1"/>
      <protection locked="0"/>
    </xf>
    <xf numFmtId="4" fontId="133" fillId="0" borderId="32" xfId="1" applyNumberFormat="1" applyFont="1" applyBorder="1" applyAlignment="1">
      <alignment horizontal="left" vertical="center" wrapText="1"/>
    </xf>
    <xf numFmtId="4" fontId="44" fillId="0" borderId="32" xfId="1" applyNumberFormat="1" applyFont="1" applyBorder="1"/>
    <xf numFmtId="4" fontId="134" fillId="0" borderId="32" xfId="1" applyNumberFormat="1" applyFont="1" applyBorder="1" applyAlignment="1" applyProtection="1">
      <alignment horizontal="left" vertical="top" wrapText="1"/>
      <protection locked="0"/>
    </xf>
    <xf numFmtId="4" fontId="130" fillId="3" borderId="32" xfId="1" applyNumberFormat="1" applyFont="1" applyFill="1" applyBorder="1" applyAlignment="1">
      <alignment horizontal="justify" vertical="center"/>
    </xf>
    <xf numFmtId="4" fontId="127" fillId="0" borderId="32" xfId="1" applyNumberFormat="1" applyFont="1" applyBorder="1" applyAlignment="1">
      <alignment horizontal="left" vertical="center" wrapText="1"/>
    </xf>
    <xf numFmtId="4" fontId="130" fillId="0" borderId="32" xfId="1" applyNumberFormat="1" applyFont="1" applyBorder="1" applyAlignment="1">
      <alignment horizontal="left" vertical="center" wrapText="1"/>
    </xf>
    <xf numFmtId="4" fontId="133" fillId="0" borderId="32" xfId="1" applyNumberFormat="1" applyFont="1" applyBorder="1" applyAlignment="1">
      <alignment vertical="center" wrapText="1"/>
    </xf>
    <xf numFmtId="4" fontId="127" fillId="0" borderId="32" xfId="1" applyNumberFormat="1" applyFont="1" applyBorder="1" applyAlignment="1">
      <alignment vertical="top" wrapText="1"/>
    </xf>
    <xf numFmtId="172" fontId="130" fillId="0" borderId="32" xfId="1" applyNumberFormat="1" applyFont="1" applyBorder="1" applyAlignment="1">
      <alignment horizontal="left" vertical="center" wrapText="1"/>
    </xf>
    <xf numFmtId="4" fontId="133" fillId="0" borderId="32" xfId="1" applyNumberFormat="1" applyFont="1" applyBorder="1" applyAlignment="1">
      <alignment horizontal="justify" vertical="center" wrapText="1"/>
    </xf>
    <xf numFmtId="4" fontId="130" fillId="0" borderId="32" xfId="1" applyNumberFormat="1" applyFont="1" applyBorder="1" applyAlignment="1">
      <alignment horizontal="center" vertical="center"/>
    </xf>
    <xf numFmtId="4" fontId="127" fillId="0" borderId="32" xfId="1" applyNumberFormat="1" applyFont="1" applyBorder="1" applyAlignment="1">
      <alignment horizontal="left" vertical="top" wrapText="1"/>
    </xf>
    <xf numFmtId="4" fontId="127" fillId="3" borderId="32" xfId="1" applyNumberFormat="1" applyFont="1" applyFill="1" applyBorder="1" applyAlignment="1">
      <alignment horizontal="justify" vertical="top" wrapText="1"/>
    </xf>
    <xf numFmtId="4" fontId="127" fillId="0" borderId="32" xfId="1" applyNumberFormat="1" applyFont="1" applyBorder="1" applyAlignment="1">
      <alignment horizontal="justify" vertical="center" wrapText="1"/>
    </xf>
    <xf numFmtId="4" fontId="131" fillId="0" borderId="32" xfId="1" applyNumberFormat="1" applyFont="1" applyBorder="1" applyAlignment="1" applyProtection="1">
      <alignment horizontal="justify" vertical="center" wrapText="1"/>
      <protection locked="0"/>
    </xf>
    <xf numFmtId="172" fontId="132" fillId="0" borderId="32" xfId="1" applyNumberFormat="1" applyFont="1" applyBorder="1" applyAlignment="1" applyProtection="1">
      <alignment horizontal="left" vertical="top" wrapText="1"/>
      <protection locked="0"/>
    </xf>
    <xf numFmtId="172" fontId="130" fillId="0" borderId="32" xfId="1" applyNumberFormat="1" applyFont="1" applyBorder="1" applyAlignment="1">
      <alignment horizontal="justify" vertical="top" wrapText="1"/>
    </xf>
    <xf numFmtId="4" fontId="132" fillId="0" borderId="32" xfId="1" applyNumberFormat="1" applyFont="1" applyBorder="1" applyAlignment="1" applyProtection="1">
      <alignment horizontal="justify" vertical="top" wrapText="1"/>
      <protection locked="0"/>
    </xf>
    <xf numFmtId="172" fontId="132" fillId="0" borderId="32" xfId="1" applyNumberFormat="1" applyFont="1" applyBorder="1" applyAlignment="1" applyProtection="1">
      <alignment horizontal="justify" vertical="top" wrapText="1"/>
      <protection locked="0"/>
    </xf>
    <xf numFmtId="4" fontId="132" fillId="3" borderId="25" xfId="1" applyNumberFormat="1" applyFont="1" applyFill="1" applyBorder="1" applyAlignment="1" applyProtection="1">
      <alignment horizontal="center" vertical="top" wrapText="1"/>
      <protection locked="0"/>
    </xf>
    <xf numFmtId="4" fontId="130" fillId="3" borderId="26" xfId="1" applyNumberFormat="1" applyFont="1" applyFill="1" applyBorder="1" applyAlignment="1">
      <alignment horizontal="justify" vertical="top" wrapText="1"/>
    </xf>
    <xf numFmtId="4" fontId="132" fillId="0" borderId="1" xfId="821" applyNumberFormat="1" applyFont="1" applyFill="1" applyBorder="1" applyAlignment="1">
      <alignment horizontal="left" vertical="top" wrapText="1"/>
    </xf>
    <xf numFmtId="4" fontId="130" fillId="0" borderId="32" xfId="1" applyNumberFormat="1" applyFont="1" applyBorder="1" applyAlignment="1">
      <alignment horizontal="center" vertical="center" wrapText="1"/>
    </xf>
    <xf numFmtId="4" fontId="130" fillId="0" borderId="17" xfId="1" applyNumberFormat="1" applyFont="1" applyBorder="1" applyAlignment="1">
      <alignment horizontal="center" vertical="center" wrapText="1"/>
    </xf>
    <xf numFmtId="167" fontId="130" fillId="0" borderId="17" xfId="1248" applyNumberFormat="1" applyFont="1" applyBorder="1" applyAlignment="1">
      <alignment vertical="top" wrapText="1"/>
    </xf>
    <xf numFmtId="49" fontId="135" fillId="0" borderId="17" xfId="1248" applyNumberFormat="1" applyFont="1" applyBorder="1" applyAlignment="1">
      <alignment horizontal="center" vertical="top"/>
    </xf>
    <xf numFmtId="0" fontId="145" fillId="0" borderId="17" xfId="0" applyFont="1" applyBorder="1" applyAlignment="1">
      <alignment horizontal="left" vertical="center" wrapText="1"/>
    </xf>
    <xf numFmtId="167" fontId="135" fillId="0" borderId="17" xfId="1248" applyNumberFormat="1" applyFont="1" applyBorder="1" applyAlignment="1">
      <alignment horizontal="left" vertical="top" wrapText="1"/>
    </xf>
    <xf numFmtId="4" fontId="135" fillId="0" borderId="17" xfId="1248" applyNumberFormat="1" applyFont="1" applyBorder="1" applyAlignment="1">
      <alignment horizontal="center" vertical="center"/>
    </xf>
    <xf numFmtId="4" fontId="130" fillId="0" borderId="17" xfId="1248" applyNumberFormat="1" applyFont="1" applyBorder="1" applyAlignment="1">
      <alignment horizontal="center" vertical="center"/>
    </xf>
    <xf numFmtId="167" fontId="130" fillId="0" borderId="17" xfId="1248" applyNumberFormat="1" applyFont="1" applyFill="1" applyBorder="1" applyAlignment="1">
      <alignment vertical="top" wrapText="1"/>
    </xf>
    <xf numFmtId="49" fontId="135" fillId="0" borderId="32" xfId="1248" applyNumberFormat="1" applyFont="1" applyBorder="1" applyAlignment="1">
      <alignment horizontal="center" vertical="top"/>
    </xf>
    <xf numFmtId="0" fontId="135" fillId="0" borderId="32" xfId="1248" applyFont="1" applyBorder="1" applyAlignment="1">
      <alignment horizontal="left" vertical="top" wrapText="1"/>
    </xf>
    <xf numFmtId="167" fontId="135" fillId="0" borderId="32" xfId="1248" applyNumberFormat="1" applyFont="1" applyBorder="1" applyAlignment="1">
      <alignment horizontal="left" vertical="top" wrapText="1"/>
    </xf>
    <xf numFmtId="4" fontId="135" fillId="0" borderId="32" xfId="1248" applyNumberFormat="1" applyFont="1" applyBorder="1" applyAlignment="1">
      <alignment horizontal="center" vertical="center"/>
    </xf>
    <xf numFmtId="167" fontId="130" fillId="0" borderId="32" xfId="1248" applyNumberFormat="1" applyFont="1" applyFill="1" applyBorder="1" applyAlignment="1">
      <alignment vertical="top" wrapText="1"/>
    </xf>
    <xf numFmtId="4" fontId="130" fillId="0" borderId="32" xfId="1248" applyNumberFormat="1" applyFont="1" applyBorder="1" applyAlignment="1">
      <alignment horizontal="center" vertical="center"/>
    </xf>
    <xf numFmtId="167" fontId="130" fillId="0" borderId="32" xfId="1248" applyNumberFormat="1" applyFont="1" applyBorder="1" applyAlignment="1">
      <alignment vertical="top" wrapText="1"/>
    </xf>
    <xf numFmtId="0" fontId="44" fillId="0" borderId="0" xfId="1" applyFont="1" applyFill="1" applyAlignment="1">
      <alignment vertical="center"/>
    </xf>
    <xf numFmtId="0" fontId="130" fillId="0" borderId="0" xfId="1" applyFont="1" applyFill="1" applyAlignment="1">
      <alignment horizontal="left" vertical="center"/>
    </xf>
    <xf numFmtId="0" fontId="45" fillId="0" borderId="0" xfId="1" applyFont="1" applyFill="1"/>
    <xf numFmtId="0" fontId="45" fillId="0" borderId="0" xfId="1" applyFont="1" applyFill="1" applyAlignment="1">
      <alignment vertical="center"/>
    </xf>
    <xf numFmtId="0" fontId="116" fillId="0" borderId="0" xfId="1" applyFont="1" applyFill="1"/>
    <xf numFmtId="167" fontId="130" fillId="0" borderId="0" xfId="1" applyNumberFormat="1" applyFont="1" applyFill="1"/>
    <xf numFmtId="0" fontId="130" fillId="28" borderId="36" xfId="895" applyFont="1" applyFill="1" applyBorder="1" applyAlignment="1">
      <alignment horizontal="left" vertical="top" wrapText="1"/>
    </xf>
    <xf numFmtId="0" fontId="130" fillId="0" borderId="36" xfId="1" applyFont="1" applyFill="1" applyBorder="1" applyAlignment="1">
      <alignment horizontal="center" vertical="center"/>
    </xf>
    <xf numFmtId="166" fontId="130" fillId="28" borderId="36" xfId="1" applyNumberFormat="1" applyFont="1" applyFill="1" applyBorder="1" applyAlignment="1">
      <alignment horizontal="center" vertical="center" wrapText="1"/>
    </xf>
    <xf numFmtId="0" fontId="106" fillId="0" borderId="0" xfId="1" applyFont="1"/>
    <xf numFmtId="0" fontId="130" fillId="0" borderId="0" xfId="1" applyFont="1" applyAlignment="1">
      <alignment horizontal="right"/>
    </xf>
    <xf numFmtId="0" fontId="130" fillId="0" borderId="0" xfId="1" applyFont="1" applyAlignment="1">
      <alignment horizontal="right" vertical="center" wrapText="1"/>
    </xf>
    <xf numFmtId="0" fontId="130" fillId="3" borderId="0" xfId="1" applyFont="1" applyFill="1" applyAlignment="1">
      <alignment horizontal="right" vertical="center" wrapText="1"/>
    </xf>
    <xf numFmtId="0" fontId="132" fillId="0" borderId="0" xfId="840" applyFont="1" applyAlignment="1">
      <alignment horizontal="right" vertical="top" wrapText="1"/>
    </xf>
    <xf numFmtId="0" fontId="130" fillId="0" borderId="0" xfId="895" applyFont="1" applyAlignment="1">
      <alignment horizontal="right" vertical="center" wrapText="1"/>
    </xf>
    <xf numFmtId="0" fontId="130" fillId="0" borderId="0" xfId="1" applyFont="1" applyAlignment="1">
      <alignment horizontal="right" vertical="top"/>
    </xf>
    <xf numFmtId="0" fontId="130" fillId="0" borderId="0" xfId="881" applyFont="1" applyFill="1" applyAlignment="1">
      <alignment horizontal="right"/>
    </xf>
    <xf numFmtId="4" fontId="134" fillId="0" borderId="28" xfId="1" applyNumberFormat="1" applyFont="1" applyBorder="1" applyAlignment="1">
      <alignment horizontal="center" vertical="top" wrapText="1"/>
    </xf>
    <xf numFmtId="4" fontId="132" fillId="0" borderId="28" xfId="1" applyNumberFormat="1" applyFont="1" applyBorder="1" applyAlignment="1" applyProtection="1">
      <alignment horizontal="left" vertical="top" wrapText="1"/>
      <protection locked="0"/>
    </xf>
    <xf numFmtId="4" fontId="134" fillId="0" borderId="28" xfId="1" applyNumberFormat="1" applyFont="1" applyBorder="1" applyAlignment="1">
      <alignment horizontal="left" vertical="top" wrapText="1"/>
    </xf>
    <xf numFmtId="4" fontId="134" fillId="0" borderId="28" xfId="1" applyNumberFormat="1" applyFont="1" applyBorder="1" applyAlignment="1">
      <alignment horizontal="center" vertical="center" wrapText="1"/>
    </xf>
    <xf numFmtId="4" fontId="134" fillId="3" borderId="28" xfId="1" applyNumberFormat="1" applyFont="1" applyFill="1" applyBorder="1" applyAlignment="1">
      <alignment horizontal="center" vertical="center" wrapText="1"/>
    </xf>
    <xf numFmtId="4" fontId="130" fillId="0" borderId="28" xfId="1" applyNumberFormat="1" applyFont="1" applyBorder="1" applyAlignment="1">
      <alignment horizontal="left" vertical="top" wrapText="1"/>
    </xf>
    <xf numFmtId="4" fontId="127" fillId="0" borderId="28" xfId="1" applyNumberFormat="1" applyFont="1" applyBorder="1" applyAlignment="1">
      <alignment horizontal="left" vertical="center" wrapText="1"/>
    </xf>
    <xf numFmtId="4" fontId="133" fillId="0" borderId="28" xfId="1" applyNumberFormat="1" applyFont="1" applyBorder="1" applyAlignment="1">
      <alignment horizontal="center" vertical="center" wrapText="1"/>
    </xf>
    <xf numFmtId="4" fontId="131" fillId="0" borderId="28" xfId="1" applyNumberFormat="1" applyFont="1" applyBorder="1" applyAlignment="1" applyProtection="1">
      <alignment horizontal="center" vertical="center" wrapText="1"/>
      <protection locked="0"/>
    </xf>
    <xf numFmtId="4" fontId="133" fillId="0" borderId="28" xfId="1" applyNumberFormat="1" applyFont="1" applyBorder="1" applyAlignment="1">
      <alignment horizontal="left" vertical="center" wrapText="1"/>
    </xf>
    <xf numFmtId="172" fontId="127" fillId="0" borderId="28" xfId="1" applyNumberFormat="1" applyFont="1" applyBorder="1" applyAlignment="1">
      <alignment horizontal="justify" vertical="center"/>
    </xf>
    <xf numFmtId="4" fontId="133" fillId="0" borderId="28" xfId="1" applyNumberFormat="1" applyFont="1" applyBorder="1" applyAlignment="1">
      <alignment vertical="center" wrapText="1"/>
    </xf>
    <xf numFmtId="4" fontId="134" fillId="0" borderId="28" xfId="1" applyNumberFormat="1" applyFont="1" applyBorder="1" applyAlignment="1">
      <alignment horizontal="left" vertical="center" wrapText="1"/>
    </xf>
    <xf numFmtId="4" fontId="133" fillId="0" borderId="28" xfId="1" applyNumberFormat="1" applyFont="1" applyBorder="1" applyAlignment="1">
      <alignment vertical="top" wrapText="1"/>
    </xf>
    <xf numFmtId="4" fontId="127" fillId="0" borderId="28" xfId="1" applyNumberFormat="1" applyFont="1" applyBorder="1" applyAlignment="1">
      <alignment horizontal="center" vertical="center"/>
    </xf>
    <xf numFmtId="4" fontId="127" fillId="0" borderId="28" xfId="1" applyNumberFormat="1" applyFont="1" applyBorder="1" applyAlignment="1">
      <alignment horizontal="justify" vertical="top" wrapText="1"/>
    </xf>
    <xf numFmtId="4" fontId="130" fillId="0" borderId="28" xfId="1" applyNumberFormat="1" applyFont="1" applyBorder="1" applyAlignment="1">
      <alignment horizontal="justify" vertical="top" wrapText="1"/>
    </xf>
    <xf numFmtId="4" fontId="133" fillId="0" borderId="28" xfId="1" applyNumberFormat="1" applyFont="1" applyBorder="1" applyAlignment="1">
      <alignment horizontal="left" vertical="top" wrapText="1"/>
    </xf>
    <xf numFmtId="4" fontId="133" fillId="0" borderId="28" xfId="1" applyNumberFormat="1" applyFont="1" applyBorder="1" applyAlignment="1">
      <alignment horizontal="center" vertical="top" wrapText="1"/>
    </xf>
    <xf numFmtId="4" fontId="131" fillId="0" borderId="28" xfId="1" applyNumberFormat="1" applyFont="1" applyBorder="1" applyAlignment="1" applyProtection="1">
      <alignment horizontal="left" vertical="top" wrapText="1"/>
      <protection locked="0"/>
    </xf>
    <xf numFmtId="172" fontId="131" fillId="0" borderId="28" xfId="1" applyNumberFormat="1" applyFont="1" applyBorder="1" applyAlignment="1" applyProtection="1">
      <alignment horizontal="justify" vertical="center" wrapText="1"/>
      <protection locked="0"/>
    </xf>
    <xf numFmtId="4" fontId="127" fillId="0" borderId="28" xfId="1" applyNumberFormat="1" applyFont="1" applyBorder="1" applyAlignment="1">
      <alignment horizontal="justify" vertical="center"/>
    </xf>
    <xf numFmtId="4" fontId="127" fillId="0" borderId="28" xfId="1" applyNumberFormat="1" applyFont="1" applyBorder="1" applyAlignment="1">
      <alignment horizontal="left" vertical="top" wrapText="1"/>
    </xf>
    <xf numFmtId="4" fontId="133" fillId="3" borderId="28" xfId="1" applyNumberFormat="1" applyFont="1" applyFill="1" applyBorder="1" applyAlignment="1">
      <alignment horizontal="center" vertical="center" wrapText="1"/>
    </xf>
    <xf numFmtId="0" fontId="132" fillId="0" borderId="1" xfId="840" applyFont="1" applyBorder="1" applyAlignment="1">
      <alignment horizontal="center" vertical="center" wrapText="1"/>
    </xf>
    <xf numFmtId="49" fontId="131" fillId="0" borderId="12" xfId="840" applyNumberFormat="1" applyFont="1" applyBorder="1" applyAlignment="1">
      <alignment horizontal="left" vertical="center" wrapText="1"/>
    </xf>
    <xf numFmtId="167" fontId="131" fillId="0" borderId="1" xfId="840" applyNumberFormat="1" applyFont="1" applyBorder="1" applyAlignment="1">
      <alignment horizontal="center" vertical="top" wrapText="1"/>
    </xf>
    <xf numFmtId="0" fontId="134" fillId="0" borderId="16" xfId="1" applyFont="1" applyFill="1" applyBorder="1" applyAlignment="1">
      <alignment horizontal="center" vertical="top" wrapText="1"/>
    </xf>
    <xf numFmtId="0" fontId="130" fillId="0" borderId="17" xfId="895" applyFont="1" applyFill="1" applyBorder="1" applyAlignment="1">
      <alignment horizontal="left" vertical="top" wrapText="1"/>
    </xf>
    <xf numFmtId="167" fontId="130" fillId="0" borderId="17" xfId="895" applyNumberFormat="1" applyFont="1" applyBorder="1" applyAlignment="1">
      <alignment horizontal="center" vertical="center" wrapText="1"/>
    </xf>
    <xf numFmtId="4" fontId="137" fillId="3" borderId="37" xfId="1" applyNumberFormat="1" applyFont="1" applyFill="1" applyBorder="1" applyAlignment="1">
      <alignment horizontal="left" vertical="center" wrapText="1"/>
    </xf>
    <xf numFmtId="4" fontId="127" fillId="3" borderId="37" xfId="821" applyNumberFormat="1" applyFont="1" applyFill="1" applyBorder="1" applyAlignment="1">
      <alignment horizontal="center" vertical="center"/>
    </xf>
    <xf numFmtId="4" fontId="127" fillId="0" borderId="37" xfId="821" applyNumberFormat="1" applyFont="1" applyFill="1" applyBorder="1" applyAlignment="1">
      <alignment horizontal="center" vertical="center"/>
    </xf>
    <xf numFmtId="4" fontId="131" fillId="0" borderId="37" xfId="821" applyNumberFormat="1" applyFont="1" applyFill="1" applyBorder="1" applyAlignment="1">
      <alignment horizontal="center" vertical="center" wrapText="1"/>
    </xf>
    <xf numFmtId="4" fontId="131" fillId="3" borderId="37" xfId="821" applyNumberFormat="1" applyFont="1" applyFill="1" applyBorder="1" applyAlignment="1">
      <alignment horizontal="center" vertical="center" wrapText="1"/>
    </xf>
    <xf numFmtId="4" fontId="137" fillId="3" borderId="37" xfId="1" applyNumberFormat="1" applyFont="1" applyFill="1" applyBorder="1" applyAlignment="1">
      <alignment horizontal="left" vertical="top" wrapText="1"/>
    </xf>
    <xf numFmtId="4" fontId="137" fillId="3" borderId="37" xfId="1" applyNumberFormat="1" applyFont="1" applyFill="1" applyBorder="1" applyAlignment="1">
      <alignment horizontal="center" vertical="center" wrapText="1"/>
    </xf>
    <xf numFmtId="4" fontId="137" fillId="3" borderId="37" xfId="1" applyNumberFormat="1" applyFont="1" applyFill="1" applyBorder="1" applyAlignment="1">
      <alignment vertical="center" wrapText="1"/>
    </xf>
    <xf numFmtId="4" fontId="127" fillId="3" borderId="37" xfId="1" applyNumberFormat="1" applyFont="1" applyFill="1" applyBorder="1" applyAlignment="1">
      <alignment horizontal="left" vertical="top" wrapText="1"/>
    </xf>
    <xf numFmtId="0" fontId="127" fillId="3" borderId="37" xfId="1" applyFont="1" applyFill="1" applyBorder="1" applyAlignment="1">
      <alignment horizontal="left" vertical="top" wrapText="1"/>
    </xf>
    <xf numFmtId="4" fontId="130" fillId="3" borderId="37" xfId="1" applyNumberFormat="1" applyFont="1" applyFill="1" applyBorder="1" applyAlignment="1">
      <alignment horizontal="left" vertical="top" wrapText="1"/>
    </xf>
    <xf numFmtId="4" fontId="130" fillId="0" borderId="37" xfId="1" applyNumberFormat="1" applyFont="1" applyFill="1" applyBorder="1" applyAlignment="1">
      <alignment horizontal="center" vertical="center" wrapText="1"/>
    </xf>
    <xf numFmtId="4" fontId="132" fillId="0" borderId="37" xfId="821" applyNumberFormat="1" applyFont="1" applyFill="1" applyBorder="1" applyAlignment="1">
      <alignment horizontal="center" vertical="center" wrapText="1"/>
    </xf>
    <xf numFmtId="4" fontId="130" fillId="3" borderId="37" xfId="1" applyNumberFormat="1" applyFont="1" applyFill="1" applyBorder="1" applyAlignment="1">
      <alignment horizontal="center" vertical="center" wrapText="1"/>
    </xf>
    <xf numFmtId="4" fontId="132" fillId="3" borderId="37" xfId="821" applyNumberFormat="1" applyFont="1" applyFill="1" applyBorder="1" applyAlignment="1">
      <alignment horizontal="center" vertical="center" wrapText="1"/>
    </xf>
    <xf numFmtId="4" fontId="132" fillId="3" borderId="37" xfId="821" applyNumberFormat="1" applyFont="1" applyFill="1" applyBorder="1" applyAlignment="1">
      <alignment horizontal="left" vertical="top" wrapText="1"/>
    </xf>
    <xf numFmtId="4" fontId="132" fillId="3" borderId="37" xfId="821" applyNumberFormat="1" applyFont="1" applyFill="1" applyBorder="1" applyAlignment="1">
      <alignment horizontal="center" vertical="top" wrapText="1"/>
    </xf>
    <xf numFmtId="4" fontId="132" fillId="3" borderId="37" xfId="902" applyNumberFormat="1" applyFont="1" applyFill="1" applyBorder="1" applyAlignment="1" applyProtection="1">
      <alignment horizontal="left" vertical="top" wrapText="1"/>
      <protection locked="0"/>
    </xf>
    <xf numFmtId="4" fontId="130" fillId="3" borderId="37" xfId="1" applyNumberFormat="1" applyFont="1" applyFill="1" applyBorder="1" applyAlignment="1">
      <alignment horizontal="justify" vertical="top" wrapText="1"/>
    </xf>
    <xf numFmtId="167" fontId="130" fillId="0" borderId="37" xfId="1" applyNumberFormat="1" applyFont="1" applyBorder="1" applyAlignment="1">
      <alignment horizontal="left" vertical="top" wrapText="1"/>
    </xf>
    <xf numFmtId="0" fontId="106" fillId="0" borderId="0" xfId="1" applyFont="1"/>
    <xf numFmtId="49" fontId="130" fillId="0" borderId="37" xfId="1" applyNumberFormat="1" applyFont="1" applyFill="1" applyBorder="1" applyAlignment="1">
      <alignment horizontal="center" vertical="top" wrapText="1"/>
    </xf>
    <xf numFmtId="0" fontId="130" fillId="0" borderId="37" xfId="1" applyFont="1" applyFill="1" applyBorder="1" applyAlignment="1">
      <alignment horizontal="left" vertical="top" wrapText="1"/>
    </xf>
    <xf numFmtId="166" fontId="130" fillId="0" borderId="37" xfId="1" applyNumberFormat="1" applyFont="1" applyFill="1" applyBorder="1" applyAlignment="1">
      <alignment horizontal="left" vertical="top" wrapText="1"/>
    </xf>
    <xf numFmtId="4" fontId="130" fillId="0" borderId="37" xfId="1" applyNumberFormat="1" applyFont="1" applyFill="1" applyBorder="1" applyAlignment="1">
      <alignment horizontal="center" vertical="center"/>
    </xf>
    <xf numFmtId="4" fontId="130" fillId="0" borderId="37" xfId="1" applyNumberFormat="1" applyFont="1" applyFill="1" applyBorder="1" applyAlignment="1">
      <alignment horizontal="justify" vertical="top"/>
    </xf>
    <xf numFmtId="2" fontId="130" fillId="0" borderId="37" xfId="1" applyNumberFormat="1" applyFont="1" applyFill="1" applyBorder="1" applyAlignment="1">
      <alignment horizontal="center" vertical="center" wrapText="1"/>
    </xf>
    <xf numFmtId="166" fontId="135" fillId="0" borderId="37" xfId="1456" applyNumberFormat="1" applyFont="1" applyFill="1" applyBorder="1" applyAlignment="1">
      <alignment horizontal="left" vertical="top" wrapText="1"/>
    </xf>
    <xf numFmtId="49" fontId="130" fillId="0" borderId="37" xfId="1" applyNumberFormat="1" applyFont="1" applyFill="1" applyBorder="1" applyAlignment="1">
      <alignment horizontal="center" vertical="top"/>
    </xf>
    <xf numFmtId="0" fontId="135" fillId="0" borderId="37" xfId="1456" applyFont="1" applyFill="1" applyBorder="1" applyAlignment="1">
      <alignment horizontal="left" vertical="top" wrapText="1"/>
    </xf>
    <xf numFmtId="4" fontId="130" fillId="0" borderId="37" xfId="1" applyNumberFormat="1" applyFont="1" applyFill="1" applyBorder="1" applyAlignment="1">
      <alignment horizontal="justify" vertical="top" wrapText="1"/>
    </xf>
    <xf numFmtId="166" fontId="130" fillId="0" borderId="37" xfId="1" applyNumberFormat="1" applyFont="1" applyFill="1" applyBorder="1" applyAlignment="1">
      <alignment vertical="top" wrapText="1"/>
    </xf>
    <xf numFmtId="166" fontId="127" fillId="0" borderId="37" xfId="1" applyNumberFormat="1" applyFont="1" applyFill="1" applyBorder="1" applyAlignment="1">
      <alignment vertical="top" wrapText="1"/>
    </xf>
    <xf numFmtId="4" fontId="127" fillId="0" borderId="37" xfId="1" applyNumberFormat="1" applyFont="1" applyFill="1" applyBorder="1" applyAlignment="1">
      <alignment horizontal="center" vertical="center"/>
    </xf>
    <xf numFmtId="4" fontId="127" fillId="0" borderId="37" xfId="1" applyNumberFormat="1" applyFont="1" applyFill="1" applyBorder="1" applyAlignment="1">
      <alignment horizontal="center" vertical="center" wrapText="1"/>
    </xf>
    <xf numFmtId="49" fontId="135" fillId="0" borderId="37" xfId="1456" applyNumberFormat="1" applyFont="1" applyFill="1" applyBorder="1" applyAlignment="1">
      <alignment horizontal="center" vertical="top"/>
    </xf>
    <xf numFmtId="4" fontId="135" fillId="0" borderId="37" xfId="1456" applyNumberFormat="1" applyFont="1" applyFill="1" applyBorder="1" applyAlignment="1">
      <alignment horizontal="center" vertical="center"/>
    </xf>
    <xf numFmtId="4" fontId="135" fillId="0" borderId="37" xfId="1456" applyNumberFormat="1" applyFont="1" applyFill="1" applyBorder="1" applyAlignment="1">
      <alignment horizontal="justify" vertical="top" wrapText="1"/>
    </xf>
    <xf numFmtId="166" fontId="130" fillId="0" borderId="37" xfId="1" applyNumberFormat="1" applyFont="1" applyFill="1" applyBorder="1" applyAlignment="1">
      <alignment horizontal="justify" vertical="top" wrapText="1"/>
    </xf>
    <xf numFmtId="4" fontId="135" fillId="0" borderId="37" xfId="1456" applyNumberFormat="1" applyFont="1" applyFill="1" applyBorder="1" applyAlignment="1">
      <alignment horizontal="left" vertical="top" wrapText="1"/>
    </xf>
    <xf numFmtId="166" fontId="135" fillId="0" borderId="37" xfId="1456" applyNumberFormat="1" applyFont="1" applyFill="1" applyBorder="1" applyAlignment="1">
      <alignment vertical="top" wrapText="1"/>
    </xf>
    <xf numFmtId="49" fontId="137" fillId="0" borderId="37" xfId="1456" applyNumberFormat="1" applyFont="1" applyFill="1" applyBorder="1" applyAlignment="1">
      <alignment horizontal="center" vertical="top"/>
    </xf>
    <xf numFmtId="0" fontId="137" fillId="0" borderId="37" xfId="1456" applyFont="1" applyFill="1" applyBorder="1" applyAlignment="1">
      <alignment horizontal="left" vertical="top" wrapText="1"/>
    </xf>
    <xf numFmtId="166" fontId="137" fillId="0" borderId="37" xfId="1456" applyNumberFormat="1" applyFont="1" applyFill="1" applyBorder="1" applyAlignment="1">
      <alignment horizontal="left" vertical="top" wrapText="1"/>
    </xf>
    <xf numFmtId="4" fontId="137" fillId="0" borderId="37" xfId="1456" applyNumberFormat="1" applyFont="1" applyFill="1" applyBorder="1" applyAlignment="1">
      <alignment horizontal="center" vertical="center"/>
    </xf>
    <xf numFmtId="4" fontId="137" fillId="0" borderId="37" xfId="1456" applyNumberFormat="1" applyFont="1" applyFill="1" applyBorder="1" applyAlignment="1">
      <alignment horizontal="justify" vertical="top"/>
    </xf>
    <xf numFmtId="4" fontId="135" fillId="0" borderId="37" xfId="1456" applyNumberFormat="1" applyFont="1" applyFill="1" applyBorder="1" applyAlignment="1">
      <alignment horizontal="justify" vertical="top"/>
    </xf>
    <xf numFmtId="166" fontId="135" fillId="0" borderId="37" xfId="1456" applyNumberFormat="1" applyFont="1" applyFill="1" applyBorder="1" applyAlignment="1">
      <alignment horizontal="justify" vertical="top" wrapText="1"/>
    </xf>
    <xf numFmtId="166" fontId="135" fillId="3" borderId="37" xfId="1456" applyNumberFormat="1" applyFont="1" applyFill="1" applyBorder="1" applyAlignment="1">
      <alignment vertical="top" wrapText="1"/>
    </xf>
    <xf numFmtId="166" fontId="137" fillId="0" borderId="37" xfId="1456" applyNumberFormat="1" applyFont="1" applyFill="1" applyBorder="1" applyAlignment="1">
      <alignment horizontal="justify" vertical="top" wrapText="1"/>
    </xf>
    <xf numFmtId="4" fontId="135" fillId="3" borderId="37" xfId="1456" applyNumberFormat="1" applyFont="1" applyFill="1" applyBorder="1" applyAlignment="1">
      <alignment horizontal="center" vertical="center"/>
    </xf>
    <xf numFmtId="4" fontId="135" fillId="3" borderId="37" xfId="1456" applyNumberFormat="1" applyFont="1" applyFill="1" applyBorder="1" applyAlignment="1">
      <alignment horizontal="left" vertical="top" wrapText="1"/>
    </xf>
    <xf numFmtId="49" fontId="137" fillId="0" borderId="37" xfId="1456" applyNumberFormat="1" applyFont="1" applyFill="1" applyBorder="1" applyAlignment="1">
      <alignment horizontal="center"/>
    </xf>
    <xf numFmtId="49" fontId="137" fillId="0" borderId="37" xfId="1456" applyNumberFormat="1" applyFont="1" applyFill="1" applyBorder="1" applyAlignment="1">
      <alignment horizontal="center" vertical="center"/>
    </xf>
    <xf numFmtId="4" fontId="137" fillId="3" borderId="37" xfId="1456" applyNumberFormat="1" applyFont="1" applyFill="1" applyBorder="1" applyAlignment="1">
      <alignment horizontal="center" vertical="center"/>
    </xf>
    <xf numFmtId="4" fontId="137" fillId="0" borderId="37" xfId="1456" applyNumberFormat="1" applyFont="1" applyFill="1" applyBorder="1" applyAlignment="1">
      <alignment horizontal="center" vertical="center" wrapText="1"/>
    </xf>
    <xf numFmtId="4" fontId="137" fillId="3" borderId="37" xfId="1456" applyNumberFormat="1" applyFont="1" applyFill="1" applyBorder="1" applyAlignment="1">
      <alignment horizontal="center" vertical="center" wrapText="1"/>
    </xf>
    <xf numFmtId="4" fontId="127" fillId="0" borderId="37" xfId="1" applyNumberFormat="1" applyFont="1" applyBorder="1" applyAlignment="1">
      <alignment horizontal="center" vertical="center" wrapText="1"/>
    </xf>
    <xf numFmtId="0" fontId="130" fillId="0" borderId="37" xfId="962" applyFont="1" applyBorder="1" applyAlignment="1">
      <alignment horizontal="left" vertical="top" wrapText="1"/>
    </xf>
    <xf numFmtId="4" fontId="132" fillId="0" borderId="37" xfId="902" applyNumberFormat="1" applyFont="1" applyBorder="1" applyAlignment="1" applyProtection="1">
      <alignment horizontal="center" vertical="center" wrapText="1"/>
      <protection locked="0"/>
    </xf>
    <xf numFmtId="167" fontId="130" fillId="0" borderId="37" xfId="962" applyNumberFormat="1" applyFont="1" applyBorder="1" applyAlignment="1">
      <alignment horizontal="center" vertical="center"/>
    </xf>
    <xf numFmtId="4" fontId="130" fillId="0" borderId="37" xfId="962" applyNumberFormat="1" applyFont="1" applyBorder="1" applyAlignment="1">
      <alignment horizontal="center" vertical="center"/>
    </xf>
    <xf numFmtId="4" fontId="130" fillId="0" borderId="37" xfId="962" applyNumberFormat="1" applyFont="1" applyBorder="1" applyAlignment="1">
      <alignment horizontal="center" vertical="center" wrapText="1"/>
    </xf>
    <xf numFmtId="0" fontId="127" fillId="0" borderId="37" xfId="962" applyFont="1" applyBorder="1" applyAlignment="1">
      <alignment horizontal="left" vertical="top" wrapText="1"/>
    </xf>
    <xf numFmtId="4" fontId="127" fillId="0" borderId="37" xfId="962" applyNumberFormat="1" applyFont="1" applyBorder="1" applyAlignment="1">
      <alignment horizontal="center" vertical="center"/>
    </xf>
    <xf numFmtId="4" fontId="127" fillId="0" borderId="37" xfId="962" applyNumberFormat="1" applyFont="1" applyFill="1" applyBorder="1" applyAlignment="1">
      <alignment horizontal="center" vertical="center"/>
    </xf>
    <xf numFmtId="167" fontId="127" fillId="0" borderId="37" xfId="962" applyNumberFormat="1" applyFont="1" applyBorder="1" applyAlignment="1">
      <alignment horizontal="center" vertical="center"/>
    </xf>
    <xf numFmtId="49" fontId="130" fillId="0" borderId="37" xfId="962" applyNumberFormat="1" applyFont="1" applyBorder="1" applyAlignment="1">
      <alignment horizontal="center" vertical="center" wrapText="1"/>
    </xf>
    <xf numFmtId="0" fontId="130" fillId="0" borderId="37" xfId="962" applyFont="1" applyBorder="1" applyAlignment="1">
      <alignment vertical="top" wrapText="1"/>
    </xf>
    <xf numFmtId="4" fontId="130" fillId="0" borderId="37" xfId="962" applyNumberFormat="1" applyFont="1" applyFill="1" applyBorder="1" applyAlignment="1">
      <alignment horizontal="center" vertical="center" wrapText="1"/>
    </xf>
    <xf numFmtId="2" fontId="130" fillId="0" borderId="37" xfId="962" applyNumberFormat="1" applyFont="1" applyBorder="1" applyAlignment="1">
      <alignment horizontal="center" vertical="center" wrapText="1"/>
    </xf>
    <xf numFmtId="2" fontId="130" fillId="0" borderId="37" xfId="962" applyNumberFormat="1" applyFont="1" applyBorder="1" applyAlignment="1">
      <alignment horizontal="left" vertical="top" wrapText="1"/>
    </xf>
    <xf numFmtId="49" fontId="130" fillId="0" borderId="37" xfId="962" applyNumberFormat="1" applyFont="1" applyBorder="1" applyAlignment="1">
      <alignment horizontal="left" vertical="top" wrapText="1"/>
    </xf>
    <xf numFmtId="4" fontId="127" fillId="0" borderId="37" xfId="962" applyNumberFormat="1" applyFont="1" applyBorder="1" applyAlignment="1">
      <alignment horizontal="center" vertical="center" wrapText="1"/>
    </xf>
    <xf numFmtId="49" fontId="127" fillId="0" borderId="37" xfId="962" applyNumberFormat="1" applyFont="1" applyBorder="1" applyAlignment="1">
      <alignment horizontal="center" vertical="center" wrapText="1"/>
    </xf>
    <xf numFmtId="0" fontId="127" fillId="0" borderId="37" xfId="962" applyFont="1" applyBorder="1" applyAlignment="1">
      <alignment vertical="top" wrapText="1"/>
    </xf>
    <xf numFmtId="167" fontId="127" fillId="0" borderId="37" xfId="962" applyNumberFormat="1" applyFont="1" applyBorder="1" applyAlignment="1">
      <alignment horizontal="left" vertical="top"/>
    </xf>
    <xf numFmtId="49" fontId="126" fillId="0" borderId="37" xfId="962" applyNumberFormat="1" applyFont="1" applyBorder="1" applyAlignment="1">
      <alignment horizontal="left" vertical="top"/>
    </xf>
    <xf numFmtId="49" fontId="130" fillId="3" borderId="37" xfId="962" applyNumberFormat="1" applyFont="1" applyFill="1" applyBorder="1" applyAlignment="1">
      <alignment horizontal="center" vertical="center" wrapText="1"/>
    </xf>
    <xf numFmtId="0" fontId="130" fillId="0" borderId="37" xfId="962" applyFont="1" applyFill="1" applyBorder="1" applyAlignment="1">
      <alignment vertical="top" wrapText="1"/>
    </xf>
    <xf numFmtId="4" fontId="132" fillId="0" borderId="37" xfId="902" applyNumberFormat="1" applyFont="1" applyFill="1" applyBorder="1" applyAlignment="1" applyProtection="1">
      <alignment horizontal="center" vertical="center" wrapText="1"/>
      <protection locked="0"/>
    </xf>
    <xf numFmtId="4" fontId="130" fillId="0" borderId="37" xfId="962" applyNumberFormat="1" applyFont="1" applyFill="1" applyBorder="1" applyAlignment="1">
      <alignment horizontal="center" vertical="center"/>
    </xf>
    <xf numFmtId="167" fontId="132" fillId="0" borderId="37" xfId="902" applyNumberFormat="1" applyFont="1" applyFill="1" applyBorder="1" applyAlignment="1" applyProtection="1">
      <alignment horizontal="left" vertical="top" wrapText="1"/>
      <protection locked="0"/>
    </xf>
    <xf numFmtId="4" fontId="132" fillId="3" borderId="37" xfId="902" applyNumberFormat="1" applyFont="1" applyFill="1" applyBorder="1" applyAlignment="1" applyProtection="1">
      <alignment horizontal="center" vertical="center" wrapText="1"/>
      <protection locked="0"/>
    </xf>
    <xf numFmtId="49" fontId="130" fillId="3" borderId="37" xfId="962" applyNumberFormat="1" applyFont="1" applyFill="1" applyBorder="1" applyAlignment="1">
      <alignment horizontal="left" vertical="top" wrapText="1"/>
    </xf>
    <xf numFmtId="0" fontId="130" fillId="3" borderId="37" xfId="962" applyFont="1" applyFill="1" applyBorder="1" applyAlignment="1">
      <alignment vertical="top" wrapText="1"/>
    </xf>
    <xf numFmtId="167" fontId="132" fillId="3" borderId="37" xfId="902" applyNumberFormat="1" applyFont="1" applyFill="1" applyBorder="1" applyAlignment="1" applyProtection="1">
      <alignment horizontal="left" vertical="top" wrapText="1"/>
      <protection locked="0"/>
    </xf>
    <xf numFmtId="166" fontId="135" fillId="0" borderId="37" xfId="1447" applyNumberFormat="1" applyFont="1" applyFill="1" applyBorder="1" applyAlignment="1">
      <alignment horizontal="left" vertical="top" wrapText="1"/>
    </xf>
    <xf numFmtId="4" fontId="127" fillId="0" borderId="37" xfId="962" applyNumberFormat="1" applyFont="1" applyFill="1" applyBorder="1" applyAlignment="1">
      <alignment horizontal="center" vertical="center" wrapText="1"/>
    </xf>
    <xf numFmtId="0" fontId="127" fillId="3" borderId="37" xfId="962" applyFont="1" applyFill="1" applyBorder="1" applyAlignment="1">
      <alignment horizontal="justify" vertical="top" wrapText="1"/>
    </xf>
    <xf numFmtId="4" fontId="127" fillId="3" borderId="37" xfId="962" applyNumberFormat="1" applyFont="1" applyFill="1" applyBorder="1" applyAlignment="1">
      <alignment horizontal="center" vertical="center" wrapText="1"/>
    </xf>
    <xf numFmtId="0" fontId="130" fillId="0" borderId="37" xfId="962" applyFont="1" applyBorder="1" applyAlignment="1">
      <alignment horizontal="center" vertical="center" wrapText="1"/>
    </xf>
    <xf numFmtId="167" fontId="130" fillId="0" borderId="37" xfId="962" applyNumberFormat="1" applyFont="1" applyBorder="1" applyAlignment="1">
      <alignment horizontal="left" vertical="top" wrapText="1"/>
    </xf>
    <xf numFmtId="49" fontId="130" fillId="0" borderId="37" xfId="962" applyNumberFormat="1" applyFont="1" applyBorder="1" applyAlignment="1">
      <alignment horizontal="justify" vertical="top" wrapText="1"/>
    </xf>
    <xf numFmtId="166" fontId="127" fillId="0" borderId="37" xfId="1" applyNumberFormat="1" applyFont="1" applyBorder="1" applyAlignment="1">
      <alignment horizontal="left" vertical="center" wrapText="1"/>
    </xf>
    <xf numFmtId="49" fontId="135" fillId="0" borderId="37" xfId="1248" applyNumberFormat="1" applyFont="1" applyBorder="1" applyAlignment="1">
      <alignment horizontal="center" vertical="top"/>
    </xf>
    <xf numFmtId="0" fontId="135" fillId="0" borderId="37" xfId="1248" applyFont="1" applyBorder="1" applyAlignment="1">
      <alignment horizontal="left" vertical="top" wrapText="1"/>
    </xf>
    <xf numFmtId="167" fontId="135" fillId="0" borderId="37" xfId="1248" applyNumberFormat="1" applyFont="1" applyBorder="1" applyAlignment="1">
      <alignment horizontal="left" vertical="top" wrapText="1"/>
    </xf>
    <xf numFmtId="4" fontId="135" fillId="0" borderId="37" xfId="1248" applyNumberFormat="1" applyFont="1" applyBorder="1" applyAlignment="1">
      <alignment horizontal="center" vertical="center"/>
    </xf>
    <xf numFmtId="4" fontId="130" fillId="0" borderId="37" xfId="1248" applyNumberFormat="1" applyFont="1" applyBorder="1" applyAlignment="1">
      <alignment horizontal="center" vertical="center"/>
    </xf>
    <xf numFmtId="4" fontId="130" fillId="0" borderId="37" xfId="1" applyNumberFormat="1" applyFont="1" applyBorder="1" applyAlignment="1">
      <alignment horizontal="center" vertical="center" wrapText="1"/>
    </xf>
    <xf numFmtId="167" fontId="130" fillId="0" borderId="37" xfId="1248" applyNumberFormat="1" applyFont="1" applyFill="1" applyBorder="1" applyAlignment="1">
      <alignment horizontal="left" vertical="top" wrapText="1"/>
    </xf>
    <xf numFmtId="0" fontId="135" fillId="0" borderId="37" xfId="1249" applyFont="1" applyBorder="1" applyAlignment="1">
      <alignment horizontal="left" vertical="top" wrapText="1"/>
    </xf>
    <xf numFmtId="0" fontId="135" fillId="0" borderId="37" xfId="1248" applyFont="1" applyBorder="1" applyAlignment="1">
      <alignment vertical="top" wrapText="1"/>
    </xf>
    <xf numFmtId="49" fontId="130" fillId="0" borderId="37" xfId="1" applyNumberFormat="1" applyFont="1" applyBorder="1" applyAlignment="1">
      <alignment horizontal="center" vertical="top"/>
    </xf>
    <xf numFmtId="166" fontId="130" fillId="0" borderId="37" xfId="1" applyNumberFormat="1" applyFont="1" applyBorder="1" applyAlignment="1">
      <alignment vertical="top" wrapText="1"/>
    </xf>
    <xf numFmtId="166" fontId="130" fillId="0" borderId="37" xfId="1" applyNumberFormat="1" applyFont="1" applyBorder="1" applyAlignment="1">
      <alignment horizontal="left" vertical="top" wrapText="1"/>
    </xf>
    <xf numFmtId="0" fontId="130" fillId="0" borderId="37" xfId="1" applyFont="1" applyBorder="1" applyAlignment="1">
      <alignment horizontal="left" vertical="top" wrapText="1"/>
    </xf>
    <xf numFmtId="49" fontId="127" fillId="0" borderId="37" xfId="1" applyNumberFormat="1" applyFont="1" applyBorder="1" applyAlignment="1">
      <alignment horizontal="center" vertical="top" wrapText="1"/>
    </xf>
    <xf numFmtId="0" fontId="127" fillId="0" borderId="37" xfId="1" applyFont="1" applyBorder="1" applyAlignment="1">
      <alignment horizontal="left" vertical="top" wrapText="1"/>
    </xf>
    <xf numFmtId="166" fontId="127" fillId="0" borderId="37" xfId="1" applyNumberFormat="1" applyFont="1" applyBorder="1" applyAlignment="1">
      <alignment horizontal="left" vertical="top" wrapText="1"/>
    </xf>
    <xf numFmtId="4" fontId="127" fillId="0" borderId="37" xfId="1" applyNumberFormat="1" applyFont="1" applyBorder="1" applyAlignment="1">
      <alignment horizontal="center" vertical="center"/>
    </xf>
    <xf numFmtId="4" fontId="130" fillId="0" borderId="37" xfId="1" applyNumberFormat="1" applyFont="1" applyBorder="1" applyAlignment="1">
      <alignment horizontal="center" vertical="center"/>
    </xf>
    <xf numFmtId="4" fontId="130" fillId="3" borderId="37" xfId="1" applyNumberFormat="1" applyFont="1" applyFill="1" applyBorder="1" applyAlignment="1">
      <alignment horizontal="center" vertical="center"/>
    </xf>
    <xf numFmtId="4" fontId="127" fillId="3" borderId="37" xfId="1" applyNumberFormat="1" applyFont="1" applyFill="1" applyBorder="1" applyAlignment="1">
      <alignment horizontal="center" vertical="center"/>
    </xf>
    <xf numFmtId="0" fontId="132" fillId="0" borderId="37" xfId="840" applyFont="1" applyBorder="1" applyAlignment="1">
      <alignment horizontal="left" vertical="top" wrapText="1"/>
    </xf>
    <xf numFmtId="4" fontId="132" fillId="0" borderId="37" xfId="840" applyNumberFormat="1" applyFont="1" applyBorder="1" applyAlignment="1">
      <alignment horizontal="center" vertical="center" wrapText="1"/>
    </xf>
    <xf numFmtId="4" fontId="132" fillId="0" borderId="37" xfId="840" applyNumberFormat="1" applyFont="1" applyFill="1" applyBorder="1" applyAlignment="1">
      <alignment horizontal="center" vertical="center" wrapText="1"/>
    </xf>
    <xf numFmtId="4" fontId="130" fillId="0" borderId="37" xfId="840" applyNumberFormat="1" applyFont="1" applyBorder="1" applyAlignment="1">
      <alignment horizontal="center" vertical="center"/>
    </xf>
    <xf numFmtId="49" fontId="130" fillId="0" borderId="37" xfId="840" applyNumberFormat="1" applyFont="1" applyBorder="1" applyAlignment="1">
      <alignment vertical="center" wrapText="1"/>
    </xf>
    <xf numFmtId="49" fontId="132" fillId="0" borderId="37" xfId="840" applyNumberFormat="1" applyFont="1" applyBorder="1" applyAlignment="1">
      <alignment vertical="top" wrapText="1"/>
    </xf>
    <xf numFmtId="167" fontId="132" fillId="0" borderId="37" xfId="840" applyNumberFormat="1" applyFont="1" applyBorder="1" applyAlignment="1">
      <alignment vertical="top" wrapText="1"/>
    </xf>
    <xf numFmtId="167" fontId="132" fillId="3" borderId="37" xfId="840" applyNumberFormat="1" applyFont="1" applyFill="1" applyBorder="1" applyAlignment="1">
      <alignment vertical="top" wrapText="1"/>
    </xf>
    <xf numFmtId="0" fontId="131" fillId="0" borderId="37" xfId="840" applyFont="1" applyBorder="1" applyAlignment="1">
      <alignment horizontal="left" vertical="top" wrapText="1"/>
    </xf>
    <xf numFmtId="4" fontId="131" fillId="0" borderId="37" xfId="840" applyNumberFormat="1" applyFont="1" applyBorder="1" applyAlignment="1">
      <alignment horizontal="center" vertical="center" wrapText="1"/>
    </xf>
    <xf numFmtId="4" fontId="131" fillId="0" borderId="37" xfId="840" applyNumberFormat="1" applyFont="1" applyFill="1" applyBorder="1" applyAlignment="1">
      <alignment horizontal="center" vertical="center" wrapText="1"/>
    </xf>
    <xf numFmtId="4" fontId="127" fillId="0" borderId="37" xfId="840" applyNumberFormat="1" applyFont="1" applyBorder="1" applyAlignment="1">
      <alignment horizontal="center" vertical="center"/>
    </xf>
    <xf numFmtId="0" fontId="137" fillId="0" borderId="37" xfId="1" applyFont="1" applyBorder="1" applyAlignment="1">
      <alignment horizontal="left" vertical="top" wrapText="1"/>
    </xf>
    <xf numFmtId="0" fontId="130" fillId="0" borderId="17" xfId="1452" applyFont="1" applyFill="1" applyBorder="1" applyAlignment="1">
      <alignment horizontal="left" vertical="top" wrapText="1"/>
    </xf>
    <xf numFmtId="166" fontId="130" fillId="0" borderId="17" xfId="1" applyNumberFormat="1" applyFont="1" applyFill="1" applyBorder="1" applyAlignment="1">
      <alignment horizontal="center" vertical="center" wrapText="1"/>
    </xf>
    <xf numFmtId="0" fontId="134" fillId="0" borderId="37" xfId="1" applyFont="1" applyFill="1" applyBorder="1" applyAlignment="1">
      <alignment horizontal="center" vertical="top" wrapText="1"/>
    </xf>
    <xf numFmtId="0" fontId="130" fillId="0" borderId="37" xfId="895" applyFont="1" applyFill="1" applyBorder="1" applyAlignment="1">
      <alignment horizontal="left" vertical="top" wrapText="1"/>
    </xf>
    <xf numFmtId="167" fontId="130" fillId="0" borderId="37" xfId="895" applyNumberFormat="1" applyFont="1" applyBorder="1" applyAlignment="1">
      <alignment horizontal="center" vertical="center" wrapText="1"/>
    </xf>
    <xf numFmtId="4" fontId="130" fillId="0" borderId="37" xfId="895" applyNumberFormat="1" applyFont="1" applyFill="1" applyBorder="1" applyAlignment="1">
      <alignment horizontal="center" vertical="center" wrapText="1"/>
    </xf>
    <xf numFmtId="4" fontId="130" fillId="0" borderId="37" xfId="895" applyNumberFormat="1" applyFont="1" applyBorder="1" applyAlignment="1">
      <alignment horizontal="center" vertical="center" wrapText="1"/>
    </xf>
    <xf numFmtId="0" fontId="130" fillId="0" borderId="37" xfId="1452" applyFont="1" applyBorder="1" applyAlignment="1">
      <alignment horizontal="left" vertical="top" wrapText="1"/>
    </xf>
    <xf numFmtId="166" fontId="130" fillId="0" borderId="37" xfId="1" applyNumberFormat="1" applyFont="1" applyFill="1" applyBorder="1" applyAlignment="1">
      <alignment horizontal="center" vertical="center" wrapText="1"/>
    </xf>
    <xf numFmtId="0" fontId="135" fillId="0" borderId="37" xfId="1" applyFont="1" applyFill="1" applyBorder="1" applyAlignment="1">
      <alignment horizontal="left" wrapText="1"/>
    </xf>
    <xf numFmtId="0" fontId="135" fillId="0" borderId="37" xfId="1" applyFont="1" applyFill="1" applyBorder="1" applyAlignment="1">
      <alignment horizontal="left" vertical="top" wrapText="1"/>
    </xf>
    <xf numFmtId="0" fontId="135" fillId="0" borderId="37" xfId="1" applyFont="1" applyFill="1" applyBorder="1" applyAlignment="1">
      <alignment horizontal="left" vertical="center" wrapText="1"/>
    </xf>
    <xf numFmtId="166" fontId="130" fillId="0" borderId="37" xfId="1" applyNumberFormat="1" applyFont="1" applyBorder="1" applyAlignment="1">
      <alignment horizontal="justify" vertical="top"/>
    </xf>
    <xf numFmtId="49" fontId="127" fillId="0" borderId="37" xfId="1" applyNumberFormat="1" applyFont="1" applyBorder="1" applyAlignment="1">
      <alignment horizontal="center" vertical="top"/>
    </xf>
    <xf numFmtId="167" fontId="127" fillId="0" borderId="37" xfId="1" applyNumberFormat="1" applyFont="1" applyBorder="1" applyAlignment="1">
      <alignment horizontal="justify" vertical="center"/>
    </xf>
    <xf numFmtId="166" fontId="138" fillId="0" borderId="37" xfId="1" applyNumberFormat="1" applyFont="1" applyBorder="1" applyAlignment="1">
      <alignment horizontal="justify" vertical="top"/>
    </xf>
    <xf numFmtId="166" fontId="127" fillId="0" borderId="37" xfId="1" applyNumberFormat="1" applyFont="1" applyBorder="1" applyAlignment="1">
      <alignment horizontal="justify" vertical="center" wrapText="1"/>
    </xf>
    <xf numFmtId="166" fontId="138" fillId="0" borderId="37" xfId="1" applyNumberFormat="1" applyFont="1" applyBorder="1" applyAlignment="1">
      <alignment horizontal="justify" vertical="top" wrapText="1"/>
    </xf>
    <xf numFmtId="166" fontId="140" fillId="0" borderId="37" xfId="1" applyNumberFormat="1" applyFont="1" applyBorder="1" applyAlignment="1">
      <alignment horizontal="justify" vertical="top" wrapText="1"/>
    </xf>
    <xf numFmtId="2" fontId="130" fillId="0" borderId="37" xfId="1" applyNumberFormat="1" applyFont="1" applyBorder="1" applyAlignment="1">
      <alignment horizontal="left" vertical="top" wrapText="1"/>
    </xf>
    <xf numFmtId="166" fontId="130" fillId="0" borderId="37" xfId="1" applyNumberFormat="1" applyFont="1" applyBorder="1" applyAlignment="1">
      <alignment vertical="top"/>
    </xf>
    <xf numFmtId="0" fontId="131" fillId="0" borderId="37" xfId="1" applyFont="1" applyBorder="1" applyAlignment="1" applyProtection="1">
      <alignment horizontal="left" vertical="top" wrapText="1"/>
      <protection locked="0"/>
    </xf>
    <xf numFmtId="166" fontId="127" fillId="0" borderId="37" xfId="1" applyNumberFormat="1" applyFont="1" applyBorder="1" applyAlignment="1">
      <alignment horizontal="center" vertical="center" wrapText="1"/>
    </xf>
    <xf numFmtId="166" fontId="127" fillId="0" borderId="37" xfId="1" applyNumberFormat="1" applyFont="1" applyBorder="1" applyAlignment="1">
      <alignment horizontal="center" vertical="top" wrapText="1"/>
    </xf>
    <xf numFmtId="2" fontId="127" fillId="0" borderId="37" xfId="1" applyNumberFormat="1" applyFont="1" applyBorder="1" applyAlignment="1">
      <alignment horizontal="center" vertical="center" wrapText="1"/>
    </xf>
    <xf numFmtId="166" fontId="130" fillId="0" borderId="37" xfId="1" applyNumberFormat="1" applyFont="1" applyBorder="1" applyAlignment="1">
      <alignment vertical="center" wrapText="1"/>
    </xf>
    <xf numFmtId="2" fontId="130" fillId="0" borderId="37" xfId="1" applyNumberFormat="1" applyFont="1" applyBorder="1" applyAlignment="1">
      <alignment horizontal="center" vertical="center" wrapText="1"/>
    </xf>
    <xf numFmtId="0" fontId="127" fillId="0" borderId="37" xfId="895" applyFont="1" applyBorder="1" applyAlignment="1">
      <alignment horizontal="left" vertical="top" wrapText="1"/>
    </xf>
    <xf numFmtId="4" fontId="127" fillId="0" borderId="37" xfId="895" applyNumberFormat="1" applyFont="1" applyFill="1" applyBorder="1" applyAlignment="1">
      <alignment horizontal="center" vertical="center" wrapText="1"/>
    </xf>
    <xf numFmtId="4" fontId="127" fillId="0" borderId="37" xfId="895" applyNumberFormat="1" applyFont="1" applyBorder="1" applyAlignment="1">
      <alignment horizontal="center" vertical="center" wrapText="1"/>
    </xf>
    <xf numFmtId="1" fontId="127" fillId="0" borderId="37" xfId="895" applyNumberFormat="1" applyFont="1" applyBorder="1" applyAlignment="1">
      <alignment horizontal="left" vertical="top"/>
    </xf>
    <xf numFmtId="1" fontId="127" fillId="0" borderId="37" xfId="895" applyNumberFormat="1" applyFont="1" applyBorder="1" applyAlignment="1">
      <alignment horizontal="center" vertical="top"/>
    </xf>
    <xf numFmtId="1" fontId="127" fillId="0" borderId="37" xfId="895" applyNumberFormat="1" applyFont="1" applyFill="1" applyBorder="1" applyAlignment="1">
      <alignment horizontal="left" vertical="top" wrapText="1"/>
    </xf>
    <xf numFmtId="1" fontId="127" fillId="0" borderId="37" xfId="895" applyNumberFormat="1" applyFont="1" applyBorder="1" applyAlignment="1">
      <alignment horizontal="justify" vertical="top" wrapText="1"/>
    </xf>
    <xf numFmtId="1" fontId="127" fillId="0" borderId="37" xfId="895" applyNumberFormat="1" applyFont="1" applyBorder="1" applyAlignment="1">
      <alignment horizontal="left" vertical="top" wrapText="1"/>
    </xf>
    <xf numFmtId="1" fontId="130" fillId="0" borderId="37" xfId="895" applyNumberFormat="1" applyFont="1" applyBorder="1" applyAlignment="1">
      <alignment vertical="top" wrapText="1"/>
    </xf>
    <xf numFmtId="1" fontId="130" fillId="0" borderId="37" xfId="895" applyNumberFormat="1" applyFont="1" applyBorder="1" applyAlignment="1">
      <alignment horizontal="justify" vertical="top" wrapText="1"/>
    </xf>
    <xf numFmtId="1" fontId="130" fillId="0" borderId="37" xfId="895" applyNumberFormat="1" applyFont="1" applyFill="1" applyBorder="1" applyAlignment="1">
      <alignment horizontal="left" vertical="top" wrapText="1"/>
    </xf>
    <xf numFmtId="2" fontId="45" fillId="0" borderId="0" xfId="895" applyNumberFormat="1" applyFont="1" applyAlignment="1">
      <alignment vertical="center" wrapText="1"/>
    </xf>
    <xf numFmtId="2" fontId="130" fillId="0" borderId="1" xfId="895" applyNumberFormat="1" applyFont="1" applyBorder="1" applyAlignment="1">
      <alignment horizontal="center" vertical="center" wrapText="1"/>
    </xf>
    <xf numFmtId="2" fontId="127" fillId="0" borderId="37" xfId="895" applyNumberFormat="1" applyFont="1" applyBorder="1" applyAlignment="1">
      <alignment horizontal="center" vertical="center" wrapText="1"/>
    </xf>
    <xf numFmtId="2" fontId="127" fillId="0" borderId="1" xfId="895" applyNumberFormat="1" applyFont="1" applyBorder="1" applyAlignment="1">
      <alignment horizontal="center" vertical="center" wrapText="1"/>
    </xf>
    <xf numFmtId="2" fontId="127" fillId="0" borderId="37" xfId="895" applyNumberFormat="1" applyFont="1" applyBorder="1" applyAlignment="1">
      <alignment horizontal="center" vertical="top"/>
    </xf>
    <xf numFmtId="2" fontId="127" fillId="0" borderId="37" xfId="895" applyNumberFormat="1" applyFont="1" applyBorder="1" applyAlignment="1">
      <alignment horizontal="center" vertical="center"/>
    </xf>
    <xf numFmtId="2" fontId="130" fillId="0" borderId="1" xfId="895" applyNumberFormat="1" applyFont="1" applyFill="1" applyBorder="1" applyAlignment="1">
      <alignment horizontal="center" vertical="center" wrapText="1"/>
    </xf>
    <xf numFmtId="4" fontId="134" fillId="3" borderId="17" xfId="1" applyNumberFormat="1" applyFont="1" applyFill="1" applyBorder="1" applyAlignment="1" applyProtection="1">
      <alignment horizontal="left" vertical="top" wrapText="1"/>
      <protection locked="0"/>
    </xf>
    <xf numFmtId="49" fontId="130" fillId="0" borderId="37" xfId="962" applyNumberFormat="1" applyFont="1" applyBorder="1" applyAlignment="1">
      <alignment horizontal="center" vertical="center" wrapText="1"/>
    </xf>
    <xf numFmtId="0" fontId="130" fillId="0" borderId="37" xfId="962" applyFont="1" applyBorder="1" applyAlignment="1">
      <alignment horizontal="left" vertical="top" wrapText="1"/>
    </xf>
    <xf numFmtId="4" fontId="130" fillId="0" borderId="37" xfId="962" applyNumberFormat="1" applyFont="1" applyBorder="1" applyAlignment="1">
      <alignment horizontal="left" vertical="top" wrapText="1"/>
    </xf>
    <xf numFmtId="4" fontId="130" fillId="0" borderId="37" xfId="962" applyNumberFormat="1" applyFont="1" applyFill="1" applyBorder="1" applyAlignment="1">
      <alignment horizontal="left" vertical="top" wrapText="1"/>
    </xf>
    <xf numFmtId="4" fontId="127" fillId="0" borderId="37" xfId="962" applyNumberFormat="1" applyFont="1" applyBorder="1" applyAlignment="1">
      <alignment horizontal="center" vertical="center"/>
    </xf>
    <xf numFmtId="166" fontId="130" fillId="0" borderId="37" xfId="1" applyNumberFormat="1" applyFont="1" applyFill="1" applyBorder="1" applyAlignment="1">
      <alignment horizontal="left" vertical="top" wrapText="1"/>
    </xf>
    <xf numFmtId="4" fontId="127" fillId="0" borderId="37" xfId="962" applyNumberFormat="1" applyFont="1" applyBorder="1" applyAlignment="1">
      <alignment horizontal="center" vertical="center"/>
    </xf>
    <xf numFmtId="4" fontId="130" fillId="0" borderId="17" xfId="962" applyNumberFormat="1" applyFont="1" applyFill="1" applyBorder="1" applyAlignment="1">
      <alignment horizontal="center" vertical="center" wrapText="1"/>
    </xf>
    <xf numFmtId="0" fontId="130" fillId="0" borderId="17" xfId="962" applyFont="1" applyFill="1" applyBorder="1" applyAlignment="1">
      <alignment horizontal="left" vertical="top" wrapText="1"/>
    </xf>
    <xf numFmtId="166" fontId="130" fillId="0" borderId="37" xfId="1" applyNumberFormat="1" applyFont="1" applyBorder="1" applyAlignment="1">
      <alignment horizontal="left" vertical="top" wrapText="1"/>
    </xf>
    <xf numFmtId="0" fontId="130" fillId="0" borderId="1" xfId="1" applyFont="1" applyFill="1" applyBorder="1" applyAlignment="1">
      <alignment horizontal="center" vertical="center" wrapText="1"/>
    </xf>
    <xf numFmtId="166" fontId="117" fillId="0" borderId="0" xfId="881" applyNumberFormat="1" applyFont="1" applyFill="1"/>
    <xf numFmtId="166" fontId="127" fillId="0" borderId="1" xfId="881" applyNumberFormat="1" applyFont="1" applyFill="1" applyBorder="1" applyAlignment="1">
      <alignment horizontal="center" vertical="center" wrapText="1"/>
    </xf>
    <xf numFmtId="166" fontId="130" fillId="0" borderId="1" xfId="881" applyNumberFormat="1" applyFont="1" applyFill="1" applyBorder="1" applyAlignment="1">
      <alignment horizontal="center" vertical="center" wrapText="1"/>
    </xf>
    <xf numFmtId="166" fontId="127" fillId="0" borderId="20" xfId="882" applyNumberFormat="1" applyFont="1" applyFill="1" applyBorder="1" applyAlignment="1">
      <alignment horizontal="center" vertical="center" wrapText="1"/>
    </xf>
    <xf numFmtId="166" fontId="127" fillId="0" borderId="23" xfId="882" applyNumberFormat="1" applyFont="1" applyFill="1" applyBorder="1" applyAlignment="1">
      <alignment horizontal="center" vertical="center" wrapText="1"/>
    </xf>
    <xf numFmtId="166" fontId="143" fillId="0" borderId="0" xfId="881" applyNumberFormat="1" applyFont="1" applyFill="1"/>
    <xf numFmtId="4" fontId="130" fillId="0" borderId="38" xfId="962" applyNumberFormat="1" applyFont="1" applyBorder="1" applyAlignment="1">
      <alignment vertical="top" wrapText="1"/>
    </xf>
    <xf numFmtId="166" fontId="130" fillId="0" borderId="37" xfId="1" applyNumberFormat="1" applyFont="1" applyFill="1" applyBorder="1" applyAlignment="1">
      <alignment horizontal="left" vertical="top" wrapText="1"/>
    </xf>
    <xf numFmtId="0" fontId="130" fillId="0" borderId="38" xfId="962" applyFont="1" applyFill="1" applyBorder="1" applyAlignment="1">
      <alignment horizontal="left" vertical="top" wrapText="1"/>
    </xf>
    <xf numFmtId="4" fontId="130" fillId="0" borderId="38" xfId="962" applyNumberFormat="1" applyFont="1" applyFill="1" applyBorder="1" applyAlignment="1">
      <alignment horizontal="center" vertical="center" wrapText="1"/>
    </xf>
    <xf numFmtId="0" fontId="127" fillId="0" borderId="38" xfId="962" applyFont="1" applyBorder="1" applyAlignment="1">
      <alignment vertical="top" wrapText="1"/>
    </xf>
    <xf numFmtId="4" fontId="127" fillId="0" borderId="38" xfId="962" applyNumberFormat="1" applyFont="1" applyFill="1" applyBorder="1" applyAlignment="1">
      <alignment horizontal="center" vertical="center" wrapText="1"/>
    </xf>
    <xf numFmtId="4" fontId="127" fillId="0" borderId="38" xfId="962" applyNumberFormat="1" applyFont="1" applyBorder="1" applyAlignment="1">
      <alignment horizontal="center" vertical="center"/>
    </xf>
    <xf numFmtId="0" fontId="127" fillId="0" borderId="38" xfId="962" applyFont="1" applyFill="1" applyBorder="1" applyAlignment="1">
      <alignment horizontal="center" vertical="center" wrapText="1"/>
    </xf>
    <xf numFmtId="4" fontId="127" fillId="0" borderId="38" xfId="962" applyNumberFormat="1" applyFont="1" applyBorder="1" applyAlignment="1">
      <alignment horizontal="center" vertical="center" wrapText="1"/>
    </xf>
    <xf numFmtId="167" fontId="132" fillId="3" borderId="38" xfId="902" applyNumberFormat="1" applyFont="1" applyFill="1" applyBorder="1" applyAlignment="1" applyProtection="1">
      <alignment horizontal="left" vertical="top" wrapText="1"/>
      <protection locked="0"/>
    </xf>
    <xf numFmtId="49" fontId="130" fillId="0" borderId="38" xfId="962" applyNumberFormat="1" applyFont="1" applyBorder="1" applyAlignment="1">
      <alignment horizontal="left" vertical="top" wrapText="1"/>
    </xf>
    <xf numFmtId="0" fontId="127" fillId="0" borderId="0" xfId="962" applyFont="1" applyAlignment="1">
      <alignment vertical="center" wrapText="1"/>
    </xf>
    <xf numFmtId="167" fontId="127" fillId="0" borderId="0" xfId="1" applyNumberFormat="1" applyFont="1" applyFill="1" applyAlignment="1">
      <alignment horizontal="center"/>
    </xf>
    <xf numFmtId="167" fontId="130" fillId="0" borderId="37" xfId="1" applyNumberFormat="1" applyFont="1" applyFill="1" applyBorder="1" applyAlignment="1">
      <alignment horizontal="center" vertical="center" wrapText="1"/>
    </xf>
    <xf numFmtId="167" fontId="127" fillId="0" borderId="37" xfId="1" applyNumberFormat="1" applyFont="1" applyFill="1" applyBorder="1" applyAlignment="1">
      <alignment horizontal="center" vertical="center" wrapText="1"/>
    </xf>
    <xf numFmtId="167" fontId="137" fillId="0" borderId="1" xfId="1456" applyNumberFormat="1" applyFont="1" applyFill="1" applyBorder="1" applyAlignment="1">
      <alignment horizontal="center" vertical="center" wrapText="1"/>
    </xf>
    <xf numFmtId="167" fontId="135" fillId="0" borderId="1" xfId="1456" applyNumberFormat="1" applyFont="1" applyFill="1" applyBorder="1" applyAlignment="1">
      <alignment horizontal="center" vertical="center" wrapText="1"/>
    </xf>
    <xf numFmtId="167" fontId="9" fillId="0" borderId="0" xfId="1456" applyNumberFormat="1" applyFill="1"/>
    <xf numFmtId="166" fontId="130" fillId="0" borderId="38" xfId="1" applyNumberFormat="1" applyFont="1" applyBorder="1" applyAlignment="1">
      <alignment vertical="top" wrapText="1"/>
    </xf>
    <xf numFmtId="49" fontId="130" fillId="0" borderId="38" xfId="1" applyNumberFormat="1" applyFont="1" applyBorder="1" applyAlignment="1">
      <alignment horizontal="center" vertical="top"/>
    </xf>
    <xf numFmtId="0" fontId="130" fillId="0" borderId="38" xfId="1" applyFont="1" applyBorder="1" applyAlignment="1">
      <alignment horizontal="left" vertical="top" wrapText="1"/>
    </xf>
    <xf numFmtId="166" fontId="130" fillId="0" borderId="38" xfId="1" applyNumberFormat="1" applyFont="1" applyBorder="1" applyAlignment="1">
      <alignment horizontal="left" vertical="top" wrapText="1"/>
    </xf>
    <xf numFmtId="4" fontId="130" fillId="0" borderId="38" xfId="1" applyNumberFormat="1" applyFont="1" applyBorder="1" applyAlignment="1">
      <alignment horizontal="center" vertical="center"/>
    </xf>
    <xf numFmtId="166" fontId="130" fillId="0" borderId="38" xfId="1" applyNumberFormat="1" applyFont="1" applyFill="1" applyBorder="1" applyAlignment="1">
      <alignment horizontal="left" vertical="top" wrapText="1"/>
    </xf>
    <xf numFmtId="166" fontId="135" fillId="0" borderId="38" xfId="1" applyNumberFormat="1" applyFont="1" applyFill="1" applyBorder="1" applyAlignment="1">
      <alignment horizontal="left" vertical="top" wrapText="1"/>
    </xf>
    <xf numFmtId="0" fontId="106" fillId="0" borderId="0" xfId="1" applyFont="1"/>
    <xf numFmtId="4" fontId="133" fillId="0" borderId="28" xfId="1" applyNumberFormat="1" applyFont="1" applyBorder="1" applyAlignment="1">
      <alignment horizontal="center" vertical="center" wrapText="1"/>
    </xf>
    <xf numFmtId="4" fontId="133" fillId="0" borderId="32" xfId="1" applyNumberFormat="1" applyFont="1" applyBorder="1" applyAlignment="1">
      <alignment horizontal="center" vertical="center" wrapText="1"/>
    </xf>
    <xf numFmtId="4" fontId="127" fillId="0" borderId="32" xfId="1" applyNumberFormat="1" applyFont="1" applyBorder="1" applyAlignment="1">
      <alignment horizontal="justify" vertical="top" wrapText="1"/>
    </xf>
    <xf numFmtId="4" fontId="134" fillId="0" borderId="32" xfId="1" applyNumberFormat="1" applyFont="1" applyBorder="1" applyAlignment="1">
      <alignment horizontal="center" vertical="center" wrapText="1"/>
    </xf>
    <xf numFmtId="4" fontId="130" fillId="0" borderId="28" xfId="1" applyNumberFormat="1" applyFont="1" applyBorder="1" applyAlignment="1">
      <alignment horizontal="left" vertical="top" wrapText="1"/>
    </xf>
    <xf numFmtId="0" fontId="127" fillId="0" borderId="1" xfId="1" applyFont="1" applyBorder="1" applyAlignment="1">
      <alignment horizontal="left" vertical="top" wrapText="1"/>
    </xf>
    <xf numFmtId="167" fontId="133" fillId="0" borderId="32" xfId="1" applyNumberFormat="1" applyFont="1" applyBorder="1" applyAlignment="1">
      <alignment horizontal="center" vertical="center" wrapText="1"/>
    </xf>
    <xf numFmtId="167" fontId="134" fillId="0" borderId="32" xfId="1" applyNumberFormat="1" applyFont="1" applyBorder="1" applyAlignment="1">
      <alignment horizontal="center" vertical="center" wrapText="1"/>
    </xf>
    <xf numFmtId="167" fontId="133" fillId="0" borderId="28" xfId="1" applyNumberFormat="1" applyFont="1" applyBorder="1" applyAlignment="1">
      <alignment horizontal="center" vertical="center" wrapText="1"/>
    </xf>
    <xf numFmtId="167" fontId="134" fillId="3" borderId="32" xfId="1" applyNumberFormat="1" applyFont="1" applyFill="1" applyBorder="1" applyAlignment="1">
      <alignment horizontal="center" vertical="center" wrapText="1"/>
    </xf>
    <xf numFmtId="4" fontId="127" fillId="0" borderId="40" xfId="1" applyNumberFormat="1" applyFont="1" applyBorder="1" applyAlignment="1">
      <alignment horizontal="left" vertical="top" wrapText="1"/>
    </xf>
    <xf numFmtId="4" fontId="133" fillId="0" borderId="40" xfId="1" applyNumberFormat="1" applyFont="1" applyBorder="1" applyAlignment="1">
      <alignment horizontal="center" vertical="center" wrapText="1"/>
    </xf>
    <xf numFmtId="4" fontId="127" fillId="0" borderId="40" xfId="1" applyNumberFormat="1" applyFont="1" applyBorder="1" applyAlignment="1">
      <alignment horizontal="justify" vertical="center" wrapText="1"/>
    </xf>
    <xf numFmtId="4" fontId="130" fillId="0" borderId="1" xfId="1" applyNumberFormat="1" applyFont="1" applyFill="1" applyBorder="1" applyAlignment="1">
      <alignment horizontal="center" vertical="center" wrapText="1"/>
    </xf>
    <xf numFmtId="4" fontId="130" fillId="0" borderId="12" xfId="1" applyNumberFormat="1" applyFont="1" applyFill="1" applyBorder="1" applyAlignment="1">
      <alignment horizontal="center" vertical="center" wrapText="1"/>
    </xf>
    <xf numFmtId="4" fontId="130" fillId="0" borderId="17" xfId="1" applyNumberFormat="1" applyFont="1" applyFill="1" applyBorder="1" applyAlignment="1">
      <alignment horizontal="center" vertical="center" wrapText="1"/>
    </xf>
    <xf numFmtId="4" fontId="130" fillId="0" borderId="37" xfId="1" applyNumberFormat="1" applyFont="1" applyFill="1" applyBorder="1" applyAlignment="1">
      <alignment horizontal="center" vertical="center" wrapText="1"/>
    </xf>
    <xf numFmtId="0" fontId="130" fillId="0" borderId="1" xfId="1" applyFont="1" applyFill="1" applyBorder="1" applyAlignment="1">
      <alignment horizontal="center" vertical="center" wrapText="1"/>
    </xf>
    <xf numFmtId="0" fontId="130" fillId="0" borderId="1" xfId="1" applyFont="1" applyFill="1" applyBorder="1" applyAlignment="1">
      <alignment horizontal="left" vertical="top" wrapText="1"/>
    </xf>
    <xf numFmtId="49" fontId="127" fillId="0" borderId="40" xfId="1" applyNumberFormat="1" applyFont="1" applyBorder="1" applyAlignment="1">
      <alignment horizontal="center" vertical="center" wrapText="1"/>
    </xf>
    <xf numFmtId="0" fontId="127" fillId="0" borderId="40" xfId="1" applyFont="1" applyBorder="1" applyAlignment="1">
      <alignment horizontal="center" vertical="top" wrapText="1"/>
    </xf>
    <xf numFmtId="4" fontId="130" fillId="0" borderId="40" xfId="1" applyNumberFormat="1" applyFont="1" applyBorder="1" applyAlignment="1">
      <alignment horizontal="center" vertical="top" wrapText="1"/>
    </xf>
    <xf numFmtId="49" fontId="130" fillId="0" borderId="41" xfId="1" applyNumberFormat="1" applyFont="1" applyBorder="1" applyAlignment="1">
      <alignment horizontal="center" vertical="top" wrapText="1"/>
    </xf>
    <xf numFmtId="0" fontId="127" fillId="0" borderId="0" xfId="902" applyFont="1" applyFill="1" applyAlignment="1">
      <alignment horizontal="center" vertical="center" wrapText="1"/>
    </xf>
    <xf numFmtId="4" fontId="132" fillId="0" borderId="37" xfId="821" applyNumberFormat="1" applyFont="1" applyFill="1" applyBorder="1" applyAlignment="1">
      <alignment horizontal="left" vertical="top" wrapText="1"/>
    </xf>
    <xf numFmtId="4" fontId="131" fillId="0" borderId="1" xfId="821" applyNumberFormat="1" applyFont="1" applyFill="1" applyBorder="1" applyAlignment="1">
      <alignment horizontal="center" vertical="center" wrapText="1"/>
    </xf>
    <xf numFmtId="4" fontId="131" fillId="0" borderId="1" xfId="821" applyNumberFormat="1" applyFont="1" applyFill="1" applyBorder="1" applyAlignment="1">
      <alignment horizontal="justify" vertical="top" wrapText="1"/>
    </xf>
    <xf numFmtId="4" fontId="132" fillId="0" borderId="1" xfId="821" applyNumberFormat="1" applyFont="1" applyFill="1" applyBorder="1" applyAlignment="1">
      <alignment horizontal="left" vertical="top" wrapText="1"/>
    </xf>
    <xf numFmtId="4" fontId="132" fillId="0" borderId="1" xfId="821" applyNumberFormat="1" applyFont="1" applyFill="1" applyBorder="1" applyAlignment="1">
      <alignment horizontal="justify" vertical="top" wrapText="1"/>
    </xf>
    <xf numFmtId="4" fontId="127" fillId="0" borderId="1" xfId="821" applyNumberFormat="1" applyFont="1" applyFill="1" applyBorder="1" applyAlignment="1">
      <alignment horizontal="center" vertical="center" wrapText="1"/>
    </xf>
    <xf numFmtId="4" fontId="130" fillId="0" borderId="1" xfId="821" applyNumberFormat="1" applyFont="1" applyFill="1" applyBorder="1" applyAlignment="1">
      <alignment horizontal="justify" vertical="top" wrapText="1"/>
    </xf>
    <xf numFmtId="4" fontId="132" fillId="0" borderId="1" xfId="821" applyNumberFormat="1" applyFont="1" applyFill="1" applyBorder="1" applyAlignment="1">
      <alignment horizontal="center" vertical="center" wrapText="1"/>
    </xf>
    <xf numFmtId="4" fontId="131" fillId="0" borderId="1" xfId="821" applyNumberFormat="1" applyFont="1" applyFill="1" applyBorder="1" applyAlignment="1">
      <alignment horizontal="justify" vertical="center" wrapText="1"/>
    </xf>
    <xf numFmtId="4" fontId="130" fillId="0" borderId="37" xfId="1" applyNumberFormat="1" applyFont="1" applyFill="1" applyBorder="1" applyAlignment="1">
      <alignment horizontal="center" vertical="center" wrapText="1"/>
    </xf>
    <xf numFmtId="0" fontId="130" fillId="0" borderId="37" xfId="895" applyFont="1" applyFill="1" applyBorder="1" applyAlignment="1">
      <alignment horizontal="left" vertical="top" wrapText="1"/>
    </xf>
    <xf numFmtId="0" fontId="130" fillId="0" borderId="1" xfId="1" applyFont="1" applyFill="1" applyBorder="1" applyAlignment="1">
      <alignment horizontal="center" vertical="center" wrapText="1"/>
    </xf>
    <xf numFmtId="0" fontId="130" fillId="0" borderId="17" xfId="895" applyFont="1" applyFill="1" applyBorder="1" applyAlignment="1">
      <alignment horizontal="left" vertical="top" wrapText="1"/>
    </xf>
    <xf numFmtId="2" fontId="130" fillId="0" borderId="33" xfId="895" applyNumberFormat="1" applyFont="1" applyBorder="1" applyAlignment="1">
      <alignment horizontal="center" vertical="center" wrapText="1"/>
    </xf>
    <xf numFmtId="4" fontId="130" fillId="0" borderId="35" xfId="895" applyNumberFormat="1" applyFont="1" applyFill="1" applyBorder="1" applyAlignment="1">
      <alignment horizontal="center" vertical="center" wrapText="1"/>
    </xf>
    <xf numFmtId="1" fontId="130" fillId="0" borderId="17" xfId="895" applyNumberFormat="1" applyFont="1" applyBorder="1" applyAlignment="1">
      <alignment vertical="top" wrapText="1"/>
    </xf>
    <xf numFmtId="0" fontId="134" fillId="3" borderId="42" xfId="1" applyFont="1" applyFill="1" applyBorder="1" applyAlignment="1">
      <alignment vertical="top" wrapText="1"/>
    </xf>
    <xf numFmtId="2" fontId="130" fillId="0" borderId="36" xfId="1" applyNumberFormat="1" applyFont="1" applyFill="1" applyBorder="1" applyAlignment="1">
      <alignment horizontal="center" vertical="center"/>
    </xf>
    <xf numFmtId="4" fontId="130" fillId="0" borderId="28" xfId="1" applyNumberFormat="1" applyFont="1" applyFill="1" applyBorder="1" applyAlignment="1">
      <alignment horizontal="center" vertical="top" wrapText="1"/>
    </xf>
    <xf numFmtId="2" fontId="130" fillId="0" borderId="28" xfId="1" applyNumberFormat="1" applyFont="1" applyFill="1" applyBorder="1" applyAlignment="1">
      <alignment horizontal="center" vertical="top" wrapText="1"/>
    </xf>
    <xf numFmtId="0" fontId="105" fillId="0" borderId="0" xfId="840" applyFont="1" applyFill="1" applyAlignment="1">
      <alignment wrapText="1"/>
    </xf>
    <xf numFmtId="0" fontId="105" fillId="28" borderId="0" xfId="840" applyFont="1" applyFill="1" applyAlignment="1">
      <alignment wrapText="1"/>
    </xf>
    <xf numFmtId="4" fontId="127" fillId="0" borderId="1" xfId="1" applyNumberFormat="1" applyFont="1" applyFill="1" applyBorder="1" applyAlignment="1">
      <alignment horizontal="left" vertical="top" wrapText="1"/>
    </xf>
    <xf numFmtId="0" fontId="130" fillId="0" borderId="0" xfId="821" applyFont="1" applyFill="1" applyAlignment="1">
      <alignment horizontal="right"/>
    </xf>
    <xf numFmtId="166" fontId="131" fillId="0" borderId="1" xfId="821" applyNumberFormat="1" applyFont="1" applyFill="1" applyBorder="1" applyAlignment="1">
      <alignment horizontal="justify" vertical="top" wrapText="1"/>
    </xf>
    <xf numFmtId="4" fontId="130" fillId="0" borderId="1" xfId="821" applyNumberFormat="1" applyFont="1" applyFill="1" applyBorder="1" applyAlignment="1">
      <alignment horizontal="justify" vertical="center" wrapText="1"/>
    </xf>
    <xf numFmtId="4" fontId="130" fillId="0" borderId="1" xfId="0" applyNumberFormat="1" applyFont="1" applyFill="1" applyBorder="1" applyAlignment="1">
      <alignment horizontal="left" vertical="top" wrapText="1"/>
    </xf>
    <xf numFmtId="4" fontId="130" fillId="0" borderId="37" xfId="821" applyNumberFormat="1" applyFont="1" applyFill="1" applyBorder="1" applyAlignment="1">
      <alignment horizontal="left" vertical="top" wrapText="1"/>
    </xf>
    <xf numFmtId="4" fontId="130" fillId="0" borderId="37" xfId="821" applyNumberFormat="1" applyFont="1" applyFill="1" applyBorder="1" applyAlignment="1">
      <alignment vertical="top" wrapText="1"/>
    </xf>
    <xf numFmtId="4" fontId="135" fillId="0" borderId="1" xfId="0" applyNumberFormat="1" applyFont="1" applyFill="1" applyBorder="1" applyAlignment="1" applyProtection="1">
      <alignment vertical="top" wrapText="1"/>
    </xf>
    <xf numFmtId="4" fontId="130" fillId="0" borderId="1" xfId="821" applyNumberFormat="1" applyFont="1" applyFill="1" applyBorder="1" applyAlignment="1">
      <alignment horizontal="left" vertical="center" wrapText="1"/>
    </xf>
    <xf numFmtId="4" fontId="138" fillId="0" borderId="1" xfId="821" applyNumberFormat="1" applyFont="1" applyFill="1" applyBorder="1" applyAlignment="1">
      <alignment horizontal="center" vertical="center" wrapText="1"/>
    </xf>
    <xf numFmtId="4" fontId="137" fillId="0" borderId="1" xfId="1" applyNumberFormat="1" applyFont="1" applyFill="1" applyBorder="1" applyAlignment="1">
      <alignment horizontal="left" vertical="center" wrapText="1"/>
    </xf>
    <xf numFmtId="4" fontId="137" fillId="0" borderId="37" xfId="1" applyNumberFormat="1" applyFont="1" applyFill="1" applyBorder="1" applyAlignment="1">
      <alignment horizontal="left" vertical="center" wrapText="1"/>
    </xf>
    <xf numFmtId="4" fontId="131" fillId="0" borderId="1" xfId="821" applyNumberFormat="1" applyFont="1" applyFill="1" applyBorder="1" applyAlignment="1">
      <alignment vertical="center" wrapText="1"/>
    </xf>
    <xf numFmtId="4" fontId="135" fillId="0" borderId="1" xfId="1" applyNumberFormat="1" applyFont="1" applyFill="1" applyBorder="1" applyAlignment="1">
      <alignment horizontal="justify" vertical="top" wrapText="1"/>
    </xf>
    <xf numFmtId="0" fontId="106" fillId="0" borderId="0" xfId="821" applyFont="1" applyFill="1" applyAlignment="1">
      <alignment horizontal="left"/>
    </xf>
    <xf numFmtId="0" fontId="106" fillId="0" borderId="0" xfId="821" applyFont="1" applyFill="1" applyAlignment="1">
      <alignment horizontal="justify"/>
    </xf>
    <xf numFmtId="1" fontId="132" fillId="0" borderId="1" xfId="821" applyNumberFormat="1" applyFont="1" applyFill="1" applyBorder="1" applyAlignment="1">
      <alignment horizontal="center" vertical="center" wrapText="1"/>
    </xf>
    <xf numFmtId="166" fontId="132" fillId="0" borderId="1" xfId="821" applyNumberFormat="1" applyFont="1" applyFill="1" applyBorder="1" applyAlignment="1">
      <alignment vertical="top" wrapText="1"/>
    </xf>
    <xf numFmtId="4" fontId="132" fillId="0" borderId="1" xfId="821" applyNumberFormat="1" applyFont="1" applyFill="1" applyBorder="1" applyAlignment="1">
      <alignment vertical="top" wrapText="1"/>
    </xf>
    <xf numFmtId="4" fontId="127" fillId="0" borderId="1" xfId="1" applyNumberFormat="1" applyFont="1" applyFill="1" applyBorder="1" applyAlignment="1">
      <alignment vertical="center" wrapText="1"/>
    </xf>
    <xf numFmtId="4" fontId="132" fillId="0" borderId="37" xfId="821" applyNumberFormat="1" applyFont="1" applyFill="1" applyBorder="1" applyAlignment="1">
      <alignment horizontal="justify" vertical="top" wrapText="1"/>
    </xf>
    <xf numFmtId="4" fontId="137" fillId="0" borderId="1" xfId="1" applyNumberFormat="1" applyFont="1" applyFill="1" applyBorder="1" applyAlignment="1">
      <alignment vertical="center" wrapText="1"/>
    </xf>
    <xf numFmtId="166" fontId="135" fillId="3" borderId="17" xfId="0" applyNumberFormat="1" applyFont="1" applyFill="1" applyBorder="1" applyAlignment="1">
      <alignment horizontal="center" vertical="center" wrapText="1"/>
    </xf>
    <xf numFmtId="49" fontId="130" fillId="0" borderId="40" xfId="1" applyNumberFormat="1" applyFont="1" applyBorder="1" applyAlignment="1">
      <alignment horizontal="center" vertical="center" wrapText="1"/>
    </xf>
    <xf numFmtId="0" fontId="130" fillId="0" borderId="40" xfId="1" applyFont="1" applyBorder="1" applyAlignment="1">
      <alignment horizontal="center" vertical="center" wrapText="1"/>
    </xf>
    <xf numFmtId="2" fontId="130" fillId="0" borderId="40" xfId="1" applyNumberFormat="1" applyFont="1" applyBorder="1" applyAlignment="1">
      <alignment horizontal="center" vertical="center" wrapText="1"/>
    </xf>
    <xf numFmtId="166" fontId="130" fillId="0" borderId="40" xfId="1" applyNumberFormat="1" applyFont="1" applyBorder="1" applyAlignment="1">
      <alignment horizontal="center" vertical="center" wrapText="1"/>
    </xf>
    <xf numFmtId="0" fontId="130" fillId="0" borderId="40" xfId="1477" applyFont="1" applyBorder="1" applyAlignment="1">
      <alignment horizontal="center" vertical="center" wrapText="1"/>
    </xf>
    <xf numFmtId="49" fontId="133" fillId="0" borderId="40" xfId="1477" applyNumberFormat="1" applyFont="1" applyBorder="1" applyAlignment="1">
      <alignment horizontal="center" vertical="top" wrapText="1"/>
    </xf>
    <xf numFmtId="0" fontId="133" fillId="0" borderId="40" xfId="1477" applyFont="1" applyBorder="1" applyAlignment="1">
      <alignment horizontal="left" vertical="top" wrapText="1"/>
    </xf>
    <xf numFmtId="167" fontId="133" fillId="0" borderId="40" xfId="1477" applyNumberFormat="1" applyFont="1" applyBorder="1" applyAlignment="1">
      <alignment horizontal="left" vertical="top" wrapText="1"/>
    </xf>
    <xf numFmtId="4" fontId="133" fillId="0" borderId="40" xfId="1477" applyNumberFormat="1" applyFont="1" applyBorder="1" applyAlignment="1">
      <alignment horizontal="center" vertical="center" wrapText="1"/>
    </xf>
    <xf numFmtId="4" fontId="127" fillId="0" borderId="40" xfId="1477" applyNumberFormat="1" applyFont="1" applyBorder="1" applyAlignment="1">
      <alignment horizontal="center" vertical="center"/>
    </xf>
    <xf numFmtId="4" fontId="133" fillId="0" borderId="40" xfId="1477" applyNumberFormat="1" applyFont="1" applyBorder="1" applyAlignment="1">
      <alignment horizontal="justify" vertical="center" wrapText="1"/>
    </xf>
    <xf numFmtId="0" fontId="126" fillId="0" borderId="40" xfId="1477" applyFont="1" applyBorder="1" applyAlignment="1">
      <alignment horizontal="justify" vertical="center"/>
    </xf>
    <xf numFmtId="49" fontId="134" fillId="0" borderId="40" xfId="1477" applyNumberFormat="1" applyFont="1" applyBorder="1" applyAlignment="1">
      <alignment horizontal="center" vertical="top" wrapText="1"/>
    </xf>
    <xf numFmtId="0" fontId="134" fillId="0" borderId="40" xfId="1477" applyFont="1" applyBorder="1" applyAlignment="1">
      <alignment horizontal="left" vertical="top" wrapText="1"/>
    </xf>
    <xf numFmtId="167" fontId="134" fillId="0" borderId="40" xfId="1477" applyNumberFormat="1" applyFont="1" applyBorder="1" applyAlignment="1">
      <alignment horizontal="left" vertical="top" wrapText="1"/>
    </xf>
    <xf numFmtId="0" fontId="130" fillId="0" borderId="40" xfId="1477" applyFont="1" applyBorder="1" applyAlignment="1">
      <alignment horizontal="left" vertical="top" wrapText="1"/>
    </xf>
    <xf numFmtId="0" fontId="133" fillId="0" borderId="40" xfId="1477" applyFont="1" applyBorder="1" applyAlignment="1">
      <alignment vertical="top" wrapText="1"/>
    </xf>
    <xf numFmtId="167" fontId="130" fillId="0" borderId="40" xfId="1" applyNumberFormat="1" applyFont="1" applyBorder="1" applyAlignment="1">
      <alignment horizontal="center" vertical="center"/>
    </xf>
    <xf numFmtId="167" fontId="134" fillId="0" borderId="40" xfId="1477" applyNumberFormat="1" applyFont="1" applyBorder="1" applyAlignment="1">
      <alignment horizontal="center" vertical="center" wrapText="1"/>
    </xf>
    <xf numFmtId="167" fontId="134" fillId="0" borderId="40" xfId="1477" applyNumberFormat="1" applyFont="1" applyBorder="1" applyAlignment="1">
      <alignment vertical="top" wrapText="1"/>
    </xf>
    <xf numFmtId="0" fontId="130" fillId="0" borderId="40" xfId="1477" applyFont="1" applyBorder="1" applyAlignment="1">
      <alignment horizontal="justify" vertical="top" wrapText="1"/>
    </xf>
    <xf numFmtId="166" fontId="127" fillId="0" borderId="40" xfId="1" applyNumberFormat="1" applyFont="1" applyBorder="1" applyAlignment="1">
      <alignment horizontal="left" vertical="center" wrapText="1"/>
    </xf>
    <xf numFmtId="0" fontId="133" fillId="0" borderId="40" xfId="1477" applyFont="1" applyBorder="1" applyAlignment="1">
      <alignment horizontal="center" vertical="center" wrapText="1"/>
    </xf>
    <xf numFmtId="167" fontId="133" fillId="0" borderId="40" xfId="1477" applyNumberFormat="1" applyFont="1" applyBorder="1" applyAlignment="1">
      <alignment horizontal="center" vertical="center" wrapText="1"/>
    </xf>
    <xf numFmtId="166" fontId="127" fillId="0" borderId="40" xfId="1477" applyNumberFormat="1" applyFont="1" applyBorder="1" applyAlignment="1">
      <alignment horizontal="center" vertical="center"/>
    </xf>
    <xf numFmtId="0" fontId="127" fillId="0" borderId="40" xfId="1477" applyFont="1" applyBorder="1" applyAlignment="1">
      <alignment horizontal="center" vertical="center" wrapText="1"/>
    </xf>
    <xf numFmtId="0" fontId="130" fillId="0" borderId="40" xfId="1477" applyFont="1" applyBorder="1" applyAlignment="1">
      <alignment horizontal="justify" vertical="center" wrapText="1"/>
    </xf>
    <xf numFmtId="49" fontId="133" fillId="0" borderId="40" xfId="1477" applyNumberFormat="1" applyFont="1" applyBorder="1" applyAlignment="1">
      <alignment horizontal="center" vertical="center" wrapText="1"/>
    </xf>
    <xf numFmtId="166" fontId="127" fillId="0" borderId="40" xfId="1" applyNumberFormat="1" applyFont="1" applyBorder="1" applyAlignment="1">
      <alignment horizontal="center" vertical="center"/>
    </xf>
    <xf numFmtId="166" fontId="127" fillId="0" borderId="40" xfId="1477" applyNumberFormat="1" applyFont="1" applyBorder="1" applyAlignment="1">
      <alignment horizontal="center" vertical="center" wrapText="1"/>
    </xf>
    <xf numFmtId="166" fontId="127" fillId="0" borderId="40" xfId="1477" applyNumberFormat="1" applyFont="1" applyBorder="1" applyAlignment="1">
      <alignment horizontal="justify" vertical="top" wrapText="1"/>
    </xf>
    <xf numFmtId="0" fontId="134" fillId="0" borderId="40" xfId="1477" applyFont="1" applyBorder="1" applyAlignment="1">
      <alignment vertical="top" wrapText="1"/>
    </xf>
    <xf numFmtId="0" fontId="132" fillId="0" borderId="40" xfId="1477" applyFont="1" applyBorder="1" applyAlignment="1" applyProtection="1">
      <alignment vertical="top" wrapText="1"/>
      <protection locked="0"/>
    </xf>
    <xf numFmtId="0" fontId="132" fillId="3" borderId="40" xfId="1477" applyFont="1" applyFill="1" applyBorder="1" applyAlignment="1" applyProtection="1">
      <alignment vertical="top" wrapText="1"/>
      <protection locked="0"/>
    </xf>
    <xf numFmtId="0" fontId="132" fillId="3" borderId="40" xfId="1477" applyFont="1" applyFill="1" applyBorder="1" applyAlignment="1" applyProtection="1">
      <alignment horizontal="left" vertical="top" wrapText="1"/>
      <protection locked="0"/>
    </xf>
    <xf numFmtId="0" fontId="131" fillId="3" borderId="40" xfId="1477" applyFont="1" applyFill="1" applyBorder="1" applyAlignment="1" applyProtection="1">
      <alignment horizontal="left" vertical="top" wrapText="1"/>
      <protection locked="0"/>
    </xf>
    <xf numFmtId="49" fontId="134" fillId="0" borderId="40" xfId="1477" applyNumberFormat="1" applyFont="1" applyBorder="1" applyAlignment="1">
      <alignment vertical="top" wrapText="1"/>
    </xf>
    <xf numFmtId="0" fontId="131" fillId="0" borderId="40" xfId="1477" applyFont="1" applyBorder="1" applyAlignment="1" applyProtection="1">
      <alignment horizontal="center" vertical="center" wrapText="1"/>
      <protection locked="0"/>
    </xf>
    <xf numFmtId="0" fontId="133" fillId="0" borderId="40" xfId="1477" applyFont="1" applyBorder="1" applyAlignment="1">
      <alignment horizontal="left" vertical="center" wrapText="1"/>
    </xf>
    <xf numFmtId="4" fontId="133" fillId="0" borderId="40" xfId="1477" applyNumberFormat="1" applyFont="1" applyBorder="1" applyAlignment="1">
      <alignment horizontal="justify" vertical="top" wrapText="1"/>
    </xf>
    <xf numFmtId="0" fontId="127" fillId="0" borderId="40" xfId="1477" applyFont="1" applyBorder="1" applyAlignment="1">
      <alignment horizontal="justify" vertical="center"/>
    </xf>
    <xf numFmtId="0" fontId="132" fillId="0" borderId="40" xfId="1477" applyFont="1" applyBorder="1" applyAlignment="1" applyProtection="1">
      <alignment horizontal="left" vertical="top" wrapText="1"/>
      <protection locked="0"/>
    </xf>
    <xf numFmtId="4" fontId="130" fillId="0" borderId="40" xfId="1477" applyNumberFormat="1" applyFont="1" applyBorder="1" applyAlignment="1">
      <alignment horizontal="center" vertical="center" wrapText="1"/>
    </xf>
    <xf numFmtId="4" fontId="130" fillId="0" borderId="40" xfId="1477" applyNumberFormat="1" applyFont="1" applyBorder="1" applyAlignment="1">
      <alignment horizontal="center" vertical="center"/>
    </xf>
    <xf numFmtId="4" fontId="134" fillId="0" borderId="40" xfId="1477" applyNumberFormat="1" applyFont="1" applyBorder="1" applyAlignment="1">
      <alignment horizontal="center" vertical="center" wrapText="1"/>
    </xf>
    <xf numFmtId="0" fontId="127" fillId="0" borderId="40" xfId="1477" applyFont="1" applyBorder="1" applyAlignment="1">
      <alignment horizontal="center" vertical="top" wrapText="1"/>
    </xf>
    <xf numFmtId="0" fontId="127" fillId="0" borderId="40" xfId="1477" applyFont="1" applyBorder="1" applyAlignment="1">
      <alignment horizontal="left" vertical="top" wrapText="1"/>
    </xf>
    <xf numFmtId="4" fontId="127" fillId="0" borderId="40" xfId="1477" applyNumberFormat="1" applyFont="1" applyBorder="1" applyAlignment="1">
      <alignment horizontal="center" vertical="center" wrapText="1"/>
    </xf>
    <xf numFmtId="4" fontId="127" fillId="0" borderId="40" xfId="1477" applyNumberFormat="1" applyFont="1" applyBorder="1" applyAlignment="1">
      <alignment horizontal="justify" vertical="top" wrapText="1"/>
    </xf>
    <xf numFmtId="49" fontId="134" fillId="0" borderId="40" xfId="1477" applyNumberFormat="1" applyFont="1" applyBorder="1" applyAlignment="1">
      <alignment horizontal="center" vertical="center" wrapText="1"/>
    </xf>
    <xf numFmtId="167" fontId="133" fillId="0" borderId="40" xfId="1477" applyNumberFormat="1" applyFont="1" applyBorder="1" applyAlignment="1">
      <alignment horizontal="justify" vertical="center" wrapText="1"/>
    </xf>
    <xf numFmtId="0" fontId="137" fillId="0" borderId="40" xfId="1477" applyFont="1" applyBorder="1" applyAlignment="1">
      <alignment horizontal="left" vertical="center" wrapText="1"/>
    </xf>
    <xf numFmtId="49" fontId="134" fillId="0" borderId="17" xfId="1477" applyNumberFormat="1" applyFont="1" applyBorder="1" applyAlignment="1">
      <alignment horizontal="center" vertical="top" wrapText="1"/>
    </xf>
    <xf numFmtId="0" fontId="134" fillId="0" borderId="17" xfId="1477" applyFont="1" applyBorder="1" applyAlignment="1">
      <alignment horizontal="left" vertical="top" wrapText="1"/>
    </xf>
    <xf numFmtId="4" fontId="134" fillId="0" borderId="17" xfId="1477" applyNumberFormat="1" applyFont="1" applyBorder="1" applyAlignment="1">
      <alignment horizontal="center" vertical="center" wrapText="1"/>
    </xf>
    <xf numFmtId="4" fontId="130" fillId="0" borderId="17" xfId="1477" applyNumberFormat="1" applyFont="1" applyBorder="1" applyAlignment="1">
      <alignment horizontal="left" vertical="top" wrapText="1"/>
    </xf>
    <xf numFmtId="4" fontId="134" fillId="0" borderId="40" xfId="1477" applyNumberFormat="1" applyFont="1" applyBorder="1" applyAlignment="1">
      <alignment horizontal="justify" vertical="top" wrapText="1"/>
    </xf>
    <xf numFmtId="167" fontId="135" fillId="0" borderId="40" xfId="1477" applyNumberFormat="1" applyFont="1" applyBorder="1" applyAlignment="1">
      <alignment horizontal="justify" vertical="top" wrapText="1"/>
    </xf>
    <xf numFmtId="4" fontId="134" fillId="0" borderId="41" xfId="1477" applyNumberFormat="1" applyFont="1" applyBorder="1" applyAlignment="1">
      <alignment horizontal="justify" vertical="top" wrapText="1"/>
    </xf>
    <xf numFmtId="167" fontId="135" fillId="0" borderId="41" xfId="1477" applyNumberFormat="1" applyFont="1" applyBorder="1" applyAlignment="1">
      <alignment horizontal="justify" vertical="top" wrapText="1"/>
    </xf>
    <xf numFmtId="0" fontId="137" fillId="0" borderId="40" xfId="0" applyFont="1" applyBorder="1" applyAlignment="1">
      <alignment vertical="top" wrapText="1"/>
    </xf>
    <xf numFmtId="4" fontId="134" fillId="0" borderId="41" xfId="1477" applyNumberFormat="1" applyFont="1" applyBorder="1" applyAlignment="1">
      <alignment horizontal="left" vertical="top" wrapText="1"/>
    </xf>
    <xf numFmtId="167" fontId="135" fillId="0" borderId="41" xfId="1477" applyNumberFormat="1" applyFont="1" applyBorder="1" applyAlignment="1">
      <alignment horizontal="left" vertical="top" wrapText="1"/>
    </xf>
    <xf numFmtId="0" fontId="135" fillId="0" borderId="40" xfId="0" applyFont="1" applyBorder="1" applyAlignment="1">
      <alignment vertical="top" wrapText="1"/>
    </xf>
    <xf numFmtId="0" fontId="137" fillId="0" borderId="40" xfId="0" applyFont="1" applyBorder="1" applyAlignment="1">
      <alignment vertical="center" wrapText="1"/>
    </xf>
    <xf numFmtId="4" fontId="134" fillId="0" borderId="40" xfId="1477" applyNumberFormat="1" applyFont="1" applyBorder="1" applyAlignment="1">
      <alignment horizontal="left" vertical="top" wrapText="1"/>
    </xf>
    <xf numFmtId="167" fontId="135" fillId="0" borderId="40" xfId="1477" applyNumberFormat="1" applyFont="1" applyBorder="1" applyAlignment="1">
      <alignment horizontal="left" vertical="top" wrapText="1"/>
    </xf>
    <xf numFmtId="0" fontId="135" fillId="0" borderId="40" xfId="0" applyFont="1" applyBorder="1" applyAlignment="1">
      <alignment horizontal="left" vertical="top" wrapText="1"/>
    </xf>
    <xf numFmtId="0" fontId="135" fillId="0" borderId="40" xfId="0" applyFont="1" applyBorder="1" applyAlignment="1">
      <alignment vertical="center" wrapText="1"/>
    </xf>
    <xf numFmtId="0" fontId="127" fillId="0" borderId="40" xfId="1477" applyFont="1" applyBorder="1" applyAlignment="1">
      <alignment horizontal="left" vertical="center" wrapText="1"/>
    </xf>
    <xf numFmtId="0" fontId="127" fillId="3" borderId="1" xfId="1" applyFont="1" applyFill="1" applyBorder="1" applyAlignment="1">
      <alignment horizontal="left" vertical="center" wrapText="1"/>
    </xf>
    <xf numFmtId="0" fontId="127" fillId="3" borderId="0" xfId="902" applyFont="1" applyFill="1" applyAlignment="1">
      <alignment horizontal="center" vertical="center" wrapText="1"/>
    </xf>
    <xf numFmtId="0" fontId="127" fillId="0" borderId="0" xfId="840" applyFont="1" applyAlignment="1">
      <alignment horizontal="center" vertical="center" wrapText="1"/>
    </xf>
    <xf numFmtId="0" fontId="130" fillId="0" borderId="0" xfId="1" applyFont="1"/>
    <xf numFmtId="0" fontId="130" fillId="0" borderId="42" xfId="1" applyFont="1" applyBorder="1" applyAlignment="1">
      <alignment horizontal="left" vertical="top" wrapText="1"/>
    </xf>
    <xf numFmtId="4" fontId="132" fillId="0" borderId="1" xfId="821" applyNumberFormat="1" applyFont="1" applyFill="1" applyBorder="1" applyAlignment="1">
      <alignment horizontal="left" vertical="top" wrapText="1"/>
    </xf>
    <xf numFmtId="49" fontId="130" fillId="0" borderId="43" xfId="1" applyNumberFormat="1" applyFont="1" applyBorder="1" applyAlignment="1">
      <alignment horizontal="center" vertical="center" wrapText="1"/>
    </xf>
    <xf numFmtId="0" fontId="130" fillId="0" borderId="43" xfId="1" applyFont="1" applyBorder="1" applyAlignment="1">
      <alignment horizontal="center" vertical="center" wrapText="1"/>
    </xf>
    <xf numFmtId="2" fontId="130" fillId="0" borderId="43" xfId="1" applyNumberFormat="1" applyFont="1" applyBorder="1" applyAlignment="1">
      <alignment horizontal="center" vertical="center" wrapText="1"/>
    </xf>
    <xf numFmtId="166" fontId="130" fillId="0" borderId="43" xfId="1" applyNumberFormat="1" applyFont="1" applyBorder="1" applyAlignment="1">
      <alignment horizontal="center" vertical="center" wrapText="1"/>
    </xf>
    <xf numFmtId="1" fontId="130" fillId="0" borderId="43" xfId="1" applyNumberFormat="1" applyFont="1" applyBorder="1" applyAlignment="1">
      <alignment horizontal="center" vertical="center" wrapText="1"/>
    </xf>
    <xf numFmtId="4" fontId="127" fillId="0" borderId="43" xfId="1" applyNumberFormat="1" applyFont="1" applyBorder="1" applyAlignment="1">
      <alignment horizontal="left" vertical="top" wrapText="1"/>
    </xf>
    <xf numFmtId="4" fontId="127" fillId="0" borderId="43" xfId="1" applyNumberFormat="1" applyFont="1" applyBorder="1" applyAlignment="1">
      <alignment horizontal="center" vertical="center" wrapText="1"/>
    </xf>
    <xf numFmtId="4" fontId="132" fillId="3" borderId="43" xfId="1" applyNumberFormat="1" applyFont="1" applyFill="1" applyBorder="1" applyAlignment="1" applyProtection="1">
      <alignment horizontal="center" vertical="top" wrapText="1"/>
      <protection locked="0"/>
    </xf>
    <xf numFmtId="4" fontId="132" fillId="3" borderId="43" xfId="1" applyNumberFormat="1" applyFont="1" applyFill="1" applyBorder="1" applyAlignment="1" applyProtection="1">
      <alignment vertical="top" wrapText="1"/>
      <protection locked="0"/>
    </xf>
    <xf numFmtId="4" fontId="130" fillId="3" borderId="43" xfId="1" applyNumberFormat="1" applyFont="1" applyFill="1" applyBorder="1" applyAlignment="1">
      <alignment horizontal="left" vertical="top" wrapText="1"/>
    </xf>
    <xf numFmtId="4" fontId="130" fillId="3" borderId="43" xfId="1" applyNumberFormat="1" applyFont="1" applyFill="1" applyBorder="1" applyAlignment="1">
      <alignment horizontal="center" vertical="center" wrapText="1"/>
    </xf>
    <xf numFmtId="4" fontId="130" fillId="3" borderId="43" xfId="1" applyNumberFormat="1" applyFont="1" applyFill="1" applyBorder="1" applyAlignment="1">
      <alignment horizontal="justify" vertical="top" wrapText="1"/>
    </xf>
    <xf numFmtId="4" fontId="130" fillId="3" borderId="43" xfId="1" applyNumberFormat="1" applyFont="1" applyFill="1" applyBorder="1" applyAlignment="1" applyProtection="1">
      <alignment horizontal="left" vertical="top" wrapText="1"/>
      <protection locked="0"/>
    </xf>
    <xf numFmtId="4" fontId="130" fillId="3" borderId="43" xfId="1" applyNumberFormat="1" applyFont="1" applyFill="1" applyBorder="1" applyAlignment="1" applyProtection="1">
      <alignment vertical="top" wrapText="1"/>
      <protection locked="0"/>
    </xf>
    <xf numFmtId="4" fontId="130" fillId="3" borderId="43" xfId="1" applyNumberFormat="1" applyFont="1" applyFill="1" applyBorder="1" applyAlignment="1" applyProtection="1">
      <alignment horizontal="center" vertical="top" wrapText="1"/>
      <protection locked="0"/>
    </xf>
    <xf numFmtId="4" fontId="132" fillId="0" borderId="43" xfId="1" applyNumberFormat="1" applyFont="1" applyBorder="1" applyAlignment="1" applyProtection="1">
      <alignment horizontal="center" vertical="top" wrapText="1"/>
      <protection locked="0"/>
    </xf>
    <xf numFmtId="4" fontId="130" fillId="0" borderId="43" xfId="1" applyNumberFormat="1" applyFont="1" applyBorder="1" applyAlignment="1" applyProtection="1">
      <alignment horizontal="left" vertical="top" wrapText="1"/>
      <protection locked="0"/>
    </xf>
    <xf numFmtId="4" fontId="130" fillId="0" borderId="43" xfId="1" applyNumberFormat="1" applyFont="1" applyBorder="1" applyAlignment="1">
      <alignment horizontal="left" vertical="top" wrapText="1"/>
    </xf>
    <xf numFmtId="4" fontId="130" fillId="0" borderId="43" xfId="1" applyNumberFormat="1" applyFont="1" applyBorder="1" applyAlignment="1">
      <alignment horizontal="center" vertical="center" wrapText="1"/>
    </xf>
    <xf numFmtId="4" fontId="130" fillId="0" borderId="43" xfId="1" applyNumberFormat="1" applyFont="1" applyBorder="1" applyAlignment="1">
      <alignment horizontal="justify" vertical="top" wrapText="1"/>
    </xf>
    <xf numFmtId="4" fontId="130" fillId="0" borderId="43" xfId="1" applyNumberFormat="1" applyFont="1" applyBorder="1" applyAlignment="1" applyProtection="1">
      <alignment horizontal="center" vertical="top" wrapText="1"/>
      <protection locked="0"/>
    </xf>
    <xf numFmtId="4" fontId="130" fillId="0" borderId="43" xfId="1" applyNumberFormat="1" applyFont="1" applyBorder="1" applyAlignment="1" applyProtection="1">
      <alignment vertical="top" wrapText="1"/>
      <protection locked="0"/>
    </xf>
    <xf numFmtId="4" fontId="131" fillId="0" borderId="43" xfId="1" applyNumberFormat="1" applyFont="1" applyBorder="1" applyAlignment="1" applyProtection="1">
      <alignment horizontal="center" vertical="top" wrapText="1"/>
      <protection locked="0"/>
    </xf>
    <xf numFmtId="4" fontId="127" fillId="0" borderId="43" xfId="1" applyNumberFormat="1" applyFont="1" applyBorder="1" applyAlignment="1" applyProtection="1">
      <alignment vertical="top" wrapText="1"/>
      <protection locked="0"/>
    </xf>
    <xf numFmtId="4" fontId="127" fillId="0" borderId="43" xfId="0" applyNumberFormat="1" applyFont="1" applyBorder="1" applyAlignment="1">
      <alignment horizontal="center" vertical="center" wrapText="1"/>
    </xf>
    <xf numFmtId="4" fontId="130" fillId="0" borderId="43" xfId="0" applyNumberFormat="1" applyFont="1" applyBorder="1" applyAlignment="1">
      <alignment horizontal="left" vertical="center" wrapText="1"/>
    </xf>
    <xf numFmtId="4" fontId="130" fillId="0" borderId="43" xfId="1" applyNumberFormat="1" applyFont="1" applyBorder="1" applyAlignment="1">
      <alignment horizontal="justify" vertical="top"/>
    </xf>
    <xf numFmtId="4" fontId="130" fillId="0" borderId="43" xfId="0" applyNumberFormat="1" applyFont="1" applyBorder="1" applyAlignment="1">
      <alignment horizontal="center" vertical="center" wrapText="1"/>
    </xf>
    <xf numFmtId="4" fontId="127" fillId="0" borderId="43" xfId="1" applyNumberFormat="1" applyFont="1" applyBorder="1" applyAlignment="1">
      <alignment horizontal="justify" vertical="center" wrapText="1"/>
    </xf>
    <xf numFmtId="4" fontId="127" fillId="0" borderId="43" xfId="1" applyNumberFormat="1" applyFont="1" applyBorder="1" applyAlignment="1">
      <alignment horizontal="left" vertical="center" wrapText="1"/>
    </xf>
    <xf numFmtId="2" fontId="106" fillId="0" borderId="0" xfId="1" applyNumberFormat="1" applyFont="1" applyAlignment="1">
      <alignment vertical="center" wrapText="1"/>
    </xf>
    <xf numFmtId="4" fontId="130" fillId="0" borderId="43" xfId="1" applyNumberFormat="1" applyFont="1" applyBorder="1" applyAlignment="1">
      <alignment horizontal="center" vertical="top" wrapText="1"/>
    </xf>
    <xf numFmtId="4" fontId="130" fillId="0" borderId="43" xfId="1" applyNumberFormat="1" applyFont="1" applyBorder="1" applyAlignment="1">
      <alignment horizontal="left" vertical="center" wrapText="1"/>
    </xf>
    <xf numFmtId="4" fontId="127" fillId="0" borderId="43" xfId="1" applyNumberFormat="1" applyFont="1" applyBorder="1" applyAlignment="1">
      <alignment horizontal="center" vertical="top" wrapText="1"/>
    </xf>
    <xf numFmtId="4" fontId="127" fillId="0" borderId="43" xfId="1" applyNumberFormat="1" applyFont="1" applyBorder="1" applyAlignment="1" applyProtection="1">
      <alignment horizontal="left" vertical="top" wrapText="1"/>
      <protection locked="0"/>
    </xf>
    <xf numFmtId="4" fontId="127" fillId="0" borderId="43" xfId="1" applyNumberFormat="1" applyFont="1" applyBorder="1" applyAlignment="1">
      <alignment vertical="top" wrapText="1"/>
    </xf>
    <xf numFmtId="4" fontId="127" fillId="0" borderId="0" xfId="1" applyNumberFormat="1" applyFont="1" applyAlignment="1">
      <alignment horizontal="center" vertical="center" wrapText="1"/>
    </xf>
    <xf numFmtId="4" fontId="127" fillId="0" borderId="0" xfId="1" applyNumberFormat="1" applyFont="1" applyAlignment="1">
      <alignment horizontal="left" vertical="top" wrapText="1"/>
    </xf>
    <xf numFmtId="4" fontId="138" fillId="0" borderId="0" xfId="1" applyNumberFormat="1" applyFont="1" applyAlignment="1">
      <alignment horizontal="center" vertical="center" wrapText="1"/>
    </xf>
    <xf numFmtId="49" fontId="130" fillId="3" borderId="43" xfId="1" applyNumberFormat="1" applyFont="1" applyFill="1" applyBorder="1" applyAlignment="1">
      <alignment horizontal="center" vertical="center" wrapText="1"/>
    </xf>
    <xf numFmtId="1" fontId="130" fillId="3" borderId="43" xfId="1" applyNumberFormat="1" applyFont="1" applyFill="1" applyBorder="1" applyAlignment="1">
      <alignment horizontal="center" vertical="center" wrapText="1"/>
    </xf>
    <xf numFmtId="0" fontId="130" fillId="3" borderId="43" xfId="1" applyFont="1" applyFill="1" applyBorder="1" applyAlignment="1">
      <alignment horizontal="center" vertical="center" wrapText="1"/>
    </xf>
    <xf numFmtId="0" fontId="137" fillId="3" borderId="43" xfId="1" applyFont="1" applyFill="1" applyBorder="1" applyAlignment="1">
      <alignment horizontal="center" vertical="center" wrapText="1"/>
    </xf>
    <xf numFmtId="0" fontId="137" fillId="3" borderId="43" xfId="1" applyFont="1" applyFill="1" applyBorder="1" applyAlignment="1">
      <alignment vertical="center" wrapText="1"/>
    </xf>
    <xf numFmtId="2" fontId="137" fillId="3" borderId="43" xfId="1" applyNumberFormat="1" applyFont="1" applyFill="1" applyBorder="1" applyAlignment="1">
      <alignment horizontal="center" vertical="center" wrapText="1"/>
    </xf>
    <xf numFmtId="166" fontId="137" fillId="3" borderId="43" xfId="1" applyNumberFormat="1" applyFont="1" applyFill="1" applyBorder="1" applyAlignment="1">
      <alignment horizontal="center" vertical="center" wrapText="1"/>
    </xf>
    <xf numFmtId="0" fontId="137" fillId="3" borderId="43" xfId="1" applyFont="1" applyFill="1" applyBorder="1" applyAlignment="1">
      <alignment horizontal="justify" vertical="top" wrapText="1"/>
    </xf>
    <xf numFmtId="0" fontId="135" fillId="3" borderId="43" xfId="1" applyFont="1" applyFill="1" applyBorder="1" applyAlignment="1">
      <alignment horizontal="center" vertical="center" wrapText="1"/>
    </xf>
    <xf numFmtId="0" fontId="135" fillId="3" borderId="43" xfId="1" applyFont="1" applyFill="1" applyBorder="1" applyAlignment="1">
      <alignment vertical="center" wrapText="1"/>
    </xf>
    <xf numFmtId="2" fontId="135" fillId="3" borderId="43" xfId="1" applyNumberFormat="1" applyFont="1" applyFill="1" applyBorder="1" applyAlignment="1">
      <alignment horizontal="center" vertical="center" wrapText="1"/>
    </xf>
    <xf numFmtId="166" fontId="135" fillId="3" borderId="43" xfId="1" applyNumberFormat="1" applyFont="1" applyFill="1" applyBorder="1" applyAlignment="1">
      <alignment horizontal="left" vertical="top" wrapText="1"/>
    </xf>
    <xf numFmtId="166" fontId="135" fillId="3" borderId="43" xfId="1" applyNumberFormat="1" applyFont="1" applyFill="1" applyBorder="1" applyAlignment="1">
      <alignment horizontal="justify" vertical="top" wrapText="1"/>
    </xf>
    <xf numFmtId="0" fontId="135" fillId="3" borderId="43" xfId="0" applyFont="1" applyFill="1" applyBorder="1" applyAlignment="1">
      <alignment vertical="center" wrapText="1"/>
    </xf>
    <xf numFmtId="0" fontId="135" fillId="3" borderId="43" xfId="1" applyFont="1" applyFill="1" applyBorder="1"/>
    <xf numFmtId="0" fontId="137" fillId="3" borderId="43" xfId="1" applyFont="1" applyFill="1" applyBorder="1" applyAlignment="1">
      <alignment vertical="center"/>
    </xf>
    <xf numFmtId="2" fontId="137" fillId="3" borderId="43" xfId="1" applyNumberFormat="1" applyFont="1" applyFill="1" applyBorder="1" applyAlignment="1">
      <alignment horizontal="center" vertical="center"/>
    </xf>
    <xf numFmtId="166" fontId="137" fillId="3" borderId="43" xfId="1" applyNumberFormat="1" applyFont="1" applyFill="1" applyBorder="1" applyAlignment="1">
      <alignment horizontal="center" vertical="center"/>
    </xf>
    <xf numFmtId="166" fontId="137" fillId="3" borderId="43" xfId="0" applyNumberFormat="1" applyFont="1" applyFill="1" applyBorder="1" applyAlignment="1">
      <alignment vertical="center" wrapText="1"/>
    </xf>
    <xf numFmtId="166" fontId="137" fillId="3" borderId="43" xfId="1" applyNumberFormat="1" applyFont="1" applyFill="1" applyBorder="1" applyAlignment="1">
      <alignment vertical="center" wrapText="1"/>
    </xf>
    <xf numFmtId="4" fontId="137" fillId="3" borderId="43" xfId="1" applyNumberFormat="1" applyFont="1" applyFill="1" applyBorder="1" applyAlignment="1">
      <alignment horizontal="center" vertical="center" wrapText="1"/>
    </xf>
    <xf numFmtId="166" fontId="137" fillId="3" borderId="43" xfId="1" applyNumberFormat="1" applyFont="1" applyFill="1" applyBorder="1" applyAlignment="1">
      <alignment horizontal="justify" vertical="center" wrapText="1"/>
    </xf>
    <xf numFmtId="166" fontId="135" fillId="3" borderId="43" xfId="1" applyNumberFormat="1" applyFont="1" applyFill="1" applyBorder="1" applyAlignment="1">
      <alignment horizontal="center" vertical="center"/>
    </xf>
    <xf numFmtId="166" fontId="135" fillId="3" borderId="43" xfId="1" applyNumberFormat="1" applyFont="1" applyFill="1" applyBorder="1" applyAlignment="1">
      <alignment vertical="center" wrapText="1"/>
    </xf>
    <xf numFmtId="4" fontId="135" fillId="3" borderId="43" xfId="1" applyNumberFormat="1" applyFont="1" applyFill="1" applyBorder="1" applyAlignment="1">
      <alignment horizontal="center" vertical="center" wrapText="1"/>
    </xf>
    <xf numFmtId="166" fontId="135" fillId="0" borderId="43" xfId="0" applyNumberFormat="1" applyFont="1" applyBorder="1" applyAlignment="1">
      <alignment horizontal="left" vertical="top" wrapText="1"/>
    </xf>
    <xf numFmtId="4" fontId="135" fillId="0" borderId="43" xfId="1" applyNumberFormat="1" applyFont="1" applyBorder="1" applyAlignment="1">
      <alignment horizontal="center" vertical="center" wrapText="1"/>
    </xf>
    <xf numFmtId="166" fontId="137" fillId="3" borderId="43" xfId="1" applyNumberFormat="1" applyFont="1" applyFill="1" applyBorder="1" applyAlignment="1">
      <alignment vertical="center"/>
    </xf>
    <xf numFmtId="4" fontId="137" fillId="3" borderId="43" xfId="1" applyNumberFormat="1" applyFont="1" applyFill="1" applyBorder="1" applyAlignment="1">
      <alignment horizontal="center" vertical="center"/>
    </xf>
    <xf numFmtId="166" fontId="137" fillId="3" borderId="43" xfId="1" applyNumberFormat="1" applyFont="1" applyFill="1" applyBorder="1" applyAlignment="1">
      <alignment horizontal="justify"/>
    </xf>
    <xf numFmtId="166" fontId="135" fillId="3" borderId="43" xfId="1" applyNumberFormat="1" applyFont="1" applyFill="1" applyBorder="1" applyAlignment="1">
      <alignment vertical="top" wrapText="1"/>
    </xf>
    <xf numFmtId="166" fontId="130" fillId="3" borderId="43" xfId="0" applyNumberFormat="1" applyFont="1" applyFill="1" applyBorder="1" applyAlignment="1">
      <alignment horizontal="left" vertical="top" wrapText="1"/>
    </xf>
    <xf numFmtId="166" fontId="130" fillId="3" borderId="43" xfId="0" applyNumberFormat="1" applyFont="1" applyFill="1" applyBorder="1" applyAlignment="1">
      <alignment horizontal="justify" vertical="top" wrapText="1"/>
    </xf>
    <xf numFmtId="166" fontId="135" fillId="3" borderId="43" xfId="1" applyNumberFormat="1" applyFont="1" applyFill="1" applyBorder="1" applyAlignment="1">
      <alignment vertical="center"/>
    </xf>
    <xf numFmtId="0" fontId="45" fillId="0" borderId="0" xfId="1478" applyFont="1"/>
    <xf numFmtId="0" fontId="45" fillId="0" borderId="0" xfId="1478" applyFont="1" applyAlignment="1">
      <alignment horizontal="left"/>
    </xf>
    <xf numFmtId="4" fontId="45" fillId="0" borderId="0" xfId="1478" applyNumberFormat="1" applyFont="1"/>
    <xf numFmtId="0" fontId="45" fillId="0" borderId="0" xfId="1478" applyFont="1" applyAlignment="1">
      <alignment horizontal="right"/>
    </xf>
    <xf numFmtId="0" fontId="148" fillId="0" borderId="0" xfId="1478" applyFont="1"/>
    <xf numFmtId="0" fontId="148" fillId="0" borderId="0" xfId="1478" applyFont="1" applyAlignment="1">
      <alignment vertical="center"/>
    </xf>
    <xf numFmtId="0" fontId="130" fillId="3" borderId="45" xfId="1478" applyFont="1" applyFill="1" applyBorder="1" applyAlignment="1">
      <alignment horizontal="center"/>
    </xf>
    <xf numFmtId="4" fontId="130" fillId="3" borderId="45" xfId="1478" applyNumberFormat="1" applyFont="1" applyFill="1" applyBorder="1" applyAlignment="1">
      <alignment horizontal="center"/>
    </xf>
    <xf numFmtId="0" fontId="130" fillId="3" borderId="45" xfId="1478" applyFont="1" applyFill="1" applyBorder="1" applyAlignment="1">
      <alignment horizontal="justify"/>
    </xf>
    <xf numFmtId="0" fontId="130" fillId="3" borderId="43" xfId="970" applyFont="1" applyFill="1" applyBorder="1" applyAlignment="1">
      <alignment horizontal="center" vertical="center" wrapText="1"/>
    </xf>
    <xf numFmtId="3" fontId="130" fillId="3" borderId="43" xfId="970" applyNumberFormat="1" applyFont="1" applyFill="1" applyBorder="1" applyAlignment="1">
      <alignment horizontal="center" vertical="center" wrapText="1"/>
    </xf>
    <xf numFmtId="0" fontId="127" fillId="3" borderId="43" xfId="1478" applyFont="1" applyFill="1" applyBorder="1" applyAlignment="1">
      <alignment horizontal="center" vertical="center"/>
    </xf>
    <xf numFmtId="0" fontId="127" fillId="3" borderId="43" xfId="1478" applyFont="1" applyFill="1" applyBorder="1" applyAlignment="1">
      <alignment horizontal="left" vertical="center" wrapText="1"/>
    </xf>
    <xf numFmtId="0" fontId="127" fillId="3" borderId="43" xfId="1478" applyFont="1" applyFill="1" applyBorder="1" applyAlignment="1">
      <alignment horizontal="left" vertical="top" wrapText="1"/>
    </xf>
    <xf numFmtId="4" fontId="127" fillId="3" borderId="43" xfId="1478" applyNumberFormat="1" applyFont="1" applyFill="1" applyBorder="1" applyAlignment="1">
      <alignment horizontal="center" vertical="center" wrapText="1"/>
    </xf>
    <xf numFmtId="4" fontId="127" fillId="3" borderId="43" xfId="1478" applyNumberFormat="1" applyFont="1" applyFill="1" applyBorder="1" applyAlignment="1">
      <alignment horizontal="center" vertical="center"/>
    </xf>
    <xf numFmtId="167" fontId="127" fillId="3" borderId="43" xfId="1478" applyNumberFormat="1" applyFont="1" applyFill="1" applyBorder="1"/>
    <xf numFmtId="0" fontId="127" fillId="3" borderId="43" xfId="1478" applyFont="1" applyFill="1" applyBorder="1" applyAlignment="1">
      <alignment vertical="center" wrapText="1"/>
    </xf>
    <xf numFmtId="0" fontId="130" fillId="3" borderId="43" xfId="1478" applyFont="1" applyFill="1" applyBorder="1" applyAlignment="1">
      <alignment horizontal="center" vertical="center"/>
    </xf>
    <xf numFmtId="0" fontId="130" fillId="3" borderId="43" xfId="1478" applyFont="1" applyFill="1" applyBorder="1" applyAlignment="1">
      <alignment horizontal="left" vertical="center" wrapText="1"/>
    </xf>
    <xf numFmtId="0" fontId="130" fillId="3" borderId="43" xfId="1478" applyFont="1" applyFill="1" applyBorder="1" applyAlignment="1">
      <alignment horizontal="left" vertical="top" wrapText="1"/>
    </xf>
    <xf numFmtId="4" fontId="130" fillId="3" borderId="43" xfId="1478" applyNumberFormat="1" applyFont="1" applyFill="1" applyBorder="1" applyAlignment="1">
      <alignment horizontal="center" vertical="center" wrapText="1"/>
    </xf>
    <xf numFmtId="4" fontId="130" fillId="3" borderId="43" xfId="1478" applyNumberFormat="1" applyFont="1" applyFill="1" applyBorder="1" applyAlignment="1">
      <alignment horizontal="center" vertical="center"/>
    </xf>
    <xf numFmtId="16" fontId="130" fillId="3" borderId="43" xfId="1478" applyNumberFormat="1" applyFont="1" applyFill="1" applyBorder="1" applyAlignment="1">
      <alignment horizontal="center" vertical="center"/>
    </xf>
    <xf numFmtId="0" fontId="127" fillId="3" borderId="43" xfId="1" applyFont="1" applyFill="1" applyBorder="1" applyAlignment="1">
      <alignment vertical="center" wrapText="1"/>
    </xf>
    <xf numFmtId="0" fontId="127" fillId="3" borderId="43" xfId="1" applyFont="1" applyFill="1" applyBorder="1" applyAlignment="1">
      <alignment horizontal="left" vertical="top" wrapText="1"/>
    </xf>
    <xf numFmtId="0" fontId="127" fillId="3" borderId="43" xfId="1478" applyFont="1" applyFill="1" applyBorder="1" applyAlignment="1">
      <alignment horizontal="justify" vertical="center" wrapText="1"/>
    </xf>
    <xf numFmtId="166" fontId="127" fillId="3" borderId="43" xfId="1478" applyNumberFormat="1" applyFont="1" applyFill="1" applyBorder="1" applyAlignment="1">
      <alignment vertical="center"/>
    </xf>
    <xf numFmtId="2" fontId="127" fillId="3" borderId="43" xfId="1478" applyNumberFormat="1" applyFont="1" applyFill="1" applyBorder="1" applyAlignment="1">
      <alignment horizontal="center" vertical="center"/>
    </xf>
    <xf numFmtId="166" fontId="127" fillId="3" borderId="43" xfId="1478" applyNumberFormat="1" applyFont="1" applyFill="1" applyBorder="1" applyAlignment="1">
      <alignment horizontal="justify" vertical="center" wrapText="1"/>
    </xf>
    <xf numFmtId="166" fontId="130" fillId="0" borderId="43" xfId="1478" applyNumberFormat="1" applyFont="1" applyBorder="1" applyAlignment="1">
      <alignment horizontal="left" vertical="top" wrapText="1"/>
    </xf>
    <xf numFmtId="2" fontId="130" fillId="3" borderId="43" xfId="1478" applyNumberFormat="1" applyFont="1" applyFill="1" applyBorder="1" applyAlignment="1">
      <alignment horizontal="center" vertical="center"/>
    </xf>
    <xf numFmtId="167" fontId="130" fillId="0" borderId="43" xfId="1" applyNumberFormat="1" applyFont="1" applyBorder="1" applyAlignment="1">
      <alignment horizontal="left" vertical="top" wrapText="1"/>
    </xf>
    <xf numFmtId="0" fontId="149" fillId="0" borderId="0" xfId="1478" applyFont="1" applyAlignment="1">
      <alignment horizontal="justify" wrapText="1"/>
    </xf>
    <xf numFmtId="166" fontId="127" fillId="3" borderId="43" xfId="1478" applyNumberFormat="1" applyFont="1" applyFill="1" applyBorder="1" applyAlignment="1">
      <alignment vertical="center" wrapText="1"/>
    </xf>
    <xf numFmtId="166" fontId="130" fillId="3" borderId="43" xfId="1478" applyNumberFormat="1" applyFont="1" applyFill="1" applyBorder="1" applyAlignment="1">
      <alignment horizontal="left" vertical="top" wrapText="1"/>
    </xf>
    <xf numFmtId="167" fontId="135" fillId="3" borderId="43" xfId="1" applyNumberFormat="1" applyFont="1" applyFill="1" applyBorder="1" applyAlignment="1">
      <alignment horizontal="left" vertical="top" wrapText="1"/>
    </xf>
    <xf numFmtId="166" fontId="130" fillId="3" borderId="43" xfId="1478" applyNumberFormat="1" applyFont="1" applyFill="1" applyBorder="1" applyAlignment="1">
      <alignment horizontal="justify" vertical="top" wrapText="1"/>
    </xf>
    <xf numFmtId="0" fontId="127" fillId="3" borderId="43" xfId="1478" applyFont="1" applyFill="1" applyBorder="1" applyAlignment="1">
      <alignment horizontal="justify"/>
    </xf>
    <xf numFmtId="0" fontId="127" fillId="3" borderId="43" xfId="1478" applyFont="1" applyFill="1" applyBorder="1" applyAlignment="1">
      <alignment horizontal="center" vertical="center" wrapText="1"/>
    </xf>
    <xf numFmtId="0" fontId="127" fillId="0" borderId="43" xfId="882" applyFont="1" applyBorder="1" applyAlignment="1">
      <alignment horizontal="justify" vertical="top" wrapText="1"/>
    </xf>
    <xf numFmtId="0" fontId="130" fillId="0" borderId="43" xfId="1478" applyFont="1" applyBorder="1" applyAlignment="1">
      <alignment horizontal="left" vertical="top" wrapText="1"/>
    </xf>
    <xf numFmtId="0" fontId="150" fillId="0" borderId="0" xfId="1478" applyFont="1" applyAlignment="1">
      <alignment horizontal="justify" vertical="top" wrapText="1"/>
    </xf>
    <xf numFmtId="167" fontId="127" fillId="3" borderId="43" xfId="1" applyNumberFormat="1" applyFont="1" applyFill="1" applyBorder="1" applyAlignment="1">
      <alignment horizontal="justify" vertical="top" wrapText="1"/>
    </xf>
    <xf numFmtId="0" fontId="127" fillId="3" borderId="43" xfId="1478" applyFont="1" applyFill="1" applyBorder="1" applyAlignment="1">
      <alignment horizontal="justify" vertical="center"/>
    </xf>
    <xf numFmtId="16" fontId="130" fillId="3" borderId="43" xfId="1478" applyNumberFormat="1" applyFont="1" applyFill="1" applyBorder="1" applyAlignment="1">
      <alignment horizontal="right" vertical="center"/>
    </xf>
    <xf numFmtId="0" fontId="130" fillId="3" borderId="43" xfId="1478" applyFont="1" applyFill="1" applyBorder="1" applyAlignment="1">
      <alignment vertical="top" wrapText="1"/>
    </xf>
    <xf numFmtId="0" fontId="130" fillId="3" borderId="42" xfId="1478" applyFont="1" applyFill="1" applyBorder="1" applyAlignment="1">
      <alignment horizontal="center" vertical="center"/>
    </xf>
    <xf numFmtId="0" fontId="130" fillId="0" borderId="44" xfId="1478" applyFont="1" applyBorder="1" applyAlignment="1">
      <alignment horizontal="left" vertical="top" wrapText="1"/>
    </xf>
    <xf numFmtId="4" fontId="127" fillId="0" borderId="43" xfId="1478" applyNumberFormat="1" applyFont="1" applyBorder="1" applyAlignment="1">
      <alignment horizontal="center" vertical="center" wrapText="1"/>
    </xf>
    <xf numFmtId="0" fontId="45" fillId="0" borderId="0" xfId="1478" applyFont="1" applyAlignment="1">
      <alignment horizontal="justify"/>
    </xf>
    <xf numFmtId="167" fontId="130" fillId="0" borderId="43" xfId="1" applyNumberFormat="1" applyFont="1" applyBorder="1" applyAlignment="1">
      <alignment horizontal="center" vertical="center" wrapText="1"/>
    </xf>
    <xf numFmtId="3" fontId="130" fillId="0" borderId="43" xfId="1" applyNumberFormat="1" applyFont="1" applyBorder="1" applyAlignment="1">
      <alignment horizontal="center" vertical="center" wrapText="1"/>
    </xf>
    <xf numFmtId="167" fontId="127" fillId="0" borderId="43" xfId="1" applyNumberFormat="1" applyFont="1" applyBorder="1" applyAlignment="1">
      <alignment horizontal="center" vertical="top" wrapText="1"/>
    </xf>
    <xf numFmtId="167" fontId="127" fillId="0" borderId="43" xfId="1" applyNumberFormat="1" applyFont="1" applyBorder="1" applyAlignment="1">
      <alignment horizontal="left" vertical="top" wrapText="1"/>
    </xf>
    <xf numFmtId="0" fontId="127" fillId="0" borderId="43" xfId="1" applyFont="1" applyBorder="1" applyAlignment="1">
      <alignment horizontal="left" vertical="top" wrapText="1"/>
    </xf>
    <xf numFmtId="167" fontId="127" fillId="0" borderId="43" xfId="1" applyNumberFormat="1" applyFont="1" applyBorder="1" applyAlignment="1">
      <alignment horizontal="center" vertical="center" wrapText="1"/>
    </xf>
    <xf numFmtId="0" fontId="127" fillId="0" borderId="43" xfId="1" applyFont="1" applyBorder="1" applyAlignment="1">
      <alignment vertical="center" wrapText="1"/>
    </xf>
    <xf numFmtId="167" fontId="130" fillId="0" borderId="43" xfId="1" applyNumberFormat="1" applyFont="1" applyBorder="1" applyAlignment="1">
      <alignment horizontal="center" vertical="top" wrapText="1"/>
    </xf>
    <xf numFmtId="167" fontId="130" fillId="0" borderId="43" xfId="1" applyNumberFormat="1" applyFont="1" applyBorder="1" applyAlignment="1">
      <alignment horizontal="justify" vertical="center" wrapText="1"/>
    </xf>
    <xf numFmtId="49" fontId="130" fillId="0" borderId="43" xfId="1" applyNumberFormat="1" applyFont="1" applyBorder="1" applyAlignment="1">
      <alignment horizontal="center" vertical="top" wrapText="1"/>
    </xf>
    <xf numFmtId="167" fontId="130" fillId="0" borderId="43" xfId="1" applyNumberFormat="1" applyFont="1" applyBorder="1" applyAlignment="1">
      <alignment horizontal="justify" vertical="top" wrapText="1"/>
    </xf>
    <xf numFmtId="167" fontId="130" fillId="0" borderId="43" xfId="1" applyNumberFormat="1" applyFont="1" applyBorder="1" applyAlignment="1">
      <alignment vertical="center" wrapText="1"/>
    </xf>
    <xf numFmtId="167" fontId="127" fillId="0" borderId="43" xfId="1" applyNumberFormat="1" applyFont="1" applyBorder="1" applyAlignment="1">
      <alignment vertical="center" wrapText="1"/>
    </xf>
    <xf numFmtId="4" fontId="127" fillId="3" borderId="43" xfId="1" applyNumberFormat="1" applyFont="1" applyFill="1" applyBorder="1" applyAlignment="1">
      <alignment horizontal="center" vertical="center" wrapText="1"/>
    </xf>
    <xf numFmtId="167" fontId="130" fillId="3" borderId="43" xfId="1" applyNumberFormat="1" applyFont="1" applyFill="1" applyBorder="1" applyAlignment="1">
      <alignment vertical="center" wrapText="1"/>
    </xf>
    <xf numFmtId="167" fontId="130" fillId="3" borderId="43" xfId="1" applyNumberFormat="1" applyFont="1" applyFill="1" applyBorder="1" applyAlignment="1">
      <alignment vertical="top" wrapText="1"/>
    </xf>
    <xf numFmtId="0" fontId="127" fillId="0" borderId="43" xfId="1" applyFont="1" applyBorder="1" applyAlignment="1">
      <alignment vertical="top" wrapText="1"/>
    </xf>
    <xf numFmtId="49" fontId="45" fillId="0" borderId="0" xfId="1" applyNumberFormat="1" applyFont="1" applyAlignment="1">
      <alignment horizontal="center" vertical="center"/>
    </xf>
    <xf numFmtId="0" fontId="130" fillId="0" borderId="43" xfId="1" applyFont="1" applyBorder="1" applyAlignment="1">
      <alignment vertical="center" wrapText="1"/>
    </xf>
    <xf numFmtId="49" fontId="130" fillId="0" borderId="43" xfId="1" applyNumberFormat="1" applyFont="1" applyBorder="1" applyAlignment="1">
      <alignment horizontal="center" vertical="top"/>
    </xf>
    <xf numFmtId="167" fontId="130" fillId="0" borderId="43" xfId="1" applyNumberFormat="1" applyFont="1" applyBorder="1" applyAlignment="1">
      <alignment horizontal="center" vertical="center"/>
    </xf>
    <xf numFmtId="167" fontId="127" fillId="3" borderId="43" xfId="1" applyNumberFormat="1" applyFont="1" applyFill="1" applyBorder="1" applyAlignment="1">
      <alignment horizontal="center" vertical="top" wrapText="1"/>
    </xf>
    <xf numFmtId="4" fontId="127" fillId="0" borderId="43" xfId="1" applyNumberFormat="1" applyFont="1" applyBorder="1" applyAlignment="1">
      <alignment vertical="center" wrapText="1"/>
    </xf>
    <xf numFmtId="49" fontId="130" fillId="3" borderId="43" xfId="1" applyNumberFormat="1" applyFont="1" applyFill="1" applyBorder="1" applyAlignment="1">
      <alignment horizontal="center" vertical="top" wrapText="1"/>
    </xf>
    <xf numFmtId="49" fontId="130" fillId="0" borderId="43" xfId="1" applyNumberFormat="1" applyFont="1" applyBorder="1" applyAlignment="1">
      <alignment horizontal="left" vertical="top" wrapText="1"/>
    </xf>
    <xf numFmtId="4" fontId="127" fillId="0" borderId="43" xfId="1" applyNumberFormat="1" applyFont="1" applyBorder="1" applyAlignment="1">
      <alignment horizontal="center" vertical="center"/>
    </xf>
    <xf numFmtId="167" fontId="127" fillId="0" borderId="43" xfId="1" applyNumberFormat="1" applyFont="1" applyBorder="1" applyAlignment="1">
      <alignment horizontal="center" vertical="center"/>
    </xf>
    <xf numFmtId="167" fontId="127" fillId="0" borderId="43" xfId="1" applyNumberFormat="1" applyFont="1" applyBorder="1" applyAlignment="1">
      <alignment horizontal="left" wrapText="1"/>
    </xf>
    <xf numFmtId="167" fontId="127" fillId="0" borderId="43" xfId="1" applyNumberFormat="1" applyFont="1" applyBorder="1" applyAlignment="1">
      <alignment vertical="top" wrapText="1"/>
    </xf>
    <xf numFmtId="167" fontId="130" fillId="0" borderId="43" xfId="1" applyNumberFormat="1" applyFont="1" applyBorder="1" applyAlignment="1">
      <alignment vertical="top" wrapText="1"/>
    </xf>
    <xf numFmtId="0" fontId="1" fillId="0" borderId="0" xfId="1479"/>
    <xf numFmtId="0" fontId="1" fillId="0" borderId="0" xfId="1479" applyAlignment="1">
      <alignment horizontal="left"/>
    </xf>
    <xf numFmtId="0" fontId="135" fillId="0" borderId="0" xfId="1479" applyFont="1" applyAlignment="1">
      <alignment horizontal="right" vertical="center" wrapText="1"/>
    </xf>
    <xf numFmtId="0" fontId="130" fillId="0" borderId="43" xfId="1" applyFont="1" applyBorder="1" applyAlignment="1">
      <alignment horizontal="left" vertical="center" wrapText="1"/>
    </xf>
    <xf numFmtId="49" fontId="127" fillId="0" borderId="43" xfId="1" applyNumberFormat="1" applyFont="1" applyBorder="1" applyAlignment="1">
      <alignment horizontal="center" vertical="top" wrapText="1"/>
    </xf>
    <xf numFmtId="0" fontId="131" fillId="0" borderId="43" xfId="1" applyFont="1" applyBorder="1" applyAlignment="1" applyProtection="1">
      <alignment horizontal="left" vertical="top" wrapText="1"/>
      <protection locked="0"/>
    </xf>
    <xf numFmtId="166" fontId="127" fillId="0" borderId="43" xfId="1" applyNumberFormat="1" applyFont="1" applyBorder="1" applyAlignment="1">
      <alignment horizontal="left" vertical="top" wrapText="1"/>
    </xf>
    <xf numFmtId="0" fontId="132" fillId="0" borderId="43" xfId="1" applyFont="1" applyBorder="1" applyAlignment="1" applyProtection="1">
      <alignment horizontal="left" vertical="top" wrapText="1"/>
      <protection locked="0"/>
    </xf>
    <xf numFmtId="166" fontId="130" fillId="0" borderId="43" xfId="1" applyNumberFormat="1" applyFont="1" applyBorder="1" applyAlignment="1">
      <alignment horizontal="left" vertical="top" wrapText="1"/>
    </xf>
    <xf numFmtId="0" fontId="130" fillId="0" borderId="43" xfId="1" applyFont="1" applyBorder="1" applyAlignment="1">
      <alignment horizontal="left" vertical="top" wrapText="1"/>
    </xf>
    <xf numFmtId="0" fontId="130" fillId="3" borderId="43" xfId="1" applyFont="1" applyFill="1" applyBorder="1" applyAlignment="1">
      <alignment vertical="top" wrapText="1"/>
    </xf>
    <xf numFmtId="166" fontId="130" fillId="0" borderId="43" xfId="1" applyNumberFormat="1" applyFont="1" applyBorder="1" applyAlignment="1">
      <alignment vertical="top" wrapText="1"/>
    </xf>
    <xf numFmtId="4" fontId="130" fillId="0" borderId="43" xfId="1" applyNumberFormat="1" applyFont="1" applyBorder="1" applyAlignment="1">
      <alignment vertical="top" wrapText="1"/>
    </xf>
    <xf numFmtId="0" fontId="130" fillId="3" borderId="43" xfId="1" applyFont="1" applyFill="1" applyBorder="1" applyAlignment="1">
      <alignment horizontal="justify" vertical="top" wrapText="1"/>
    </xf>
    <xf numFmtId="4" fontId="127" fillId="0" borderId="43" xfId="1" applyNumberFormat="1" applyFont="1" applyBorder="1" applyAlignment="1">
      <alignment horizontal="left" vertical="center"/>
    </xf>
    <xf numFmtId="49" fontId="127" fillId="0" borderId="43" xfId="1" applyNumberFormat="1" applyFont="1" applyBorder="1" applyAlignment="1">
      <alignment horizontal="left" vertical="top" wrapText="1"/>
    </xf>
    <xf numFmtId="4" fontId="130" fillId="0" borderId="43" xfId="1" applyNumberFormat="1" applyFont="1" applyBorder="1" applyAlignment="1">
      <alignment horizontal="center" vertical="center"/>
    </xf>
    <xf numFmtId="4" fontId="130" fillId="3" borderId="43" xfId="1" applyNumberFormat="1" applyFont="1" applyFill="1" applyBorder="1" applyAlignment="1">
      <alignment horizontal="center" vertical="center"/>
    </xf>
    <xf numFmtId="4" fontId="130" fillId="0" borderId="43" xfId="1" applyNumberFormat="1" applyFont="1" applyBorder="1" applyAlignment="1">
      <alignment horizontal="left" vertical="top"/>
    </xf>
    <xf numFmtId="4" fontId="127" fillId="3" borderId="43" xfId="1" applyNumberFormat="1" applyFont="1" applyFill="1" applyBorder="1" applyAlignment="1">
      <alignment horizontal="center" vertical="center"/>
    </xf>
    <xf numFmtId="49" fontId="130" fillId="29" borderId="43" xfId="1" applyNumberFormat="1" applyFont="1" applyFill="1" applyBorder="1" applyAlignment="1">
      <alignment horizontal="center" vertical="top" wrapText="1"/>
    </xf>
    <xf numFmtId="0" fontId="130" fillId="29" borderId="43" xfId="1" applyFont="1" applyFill="1" applyBorder="1" applyAlignment="1">
      <alignment horizontal="left" vertical="top" wrapText="1"/>
    </xf>
    <xf numFmtId="166" fontId="130" fillId="29" borderId="43" xfId="1" applyNumberFormat="1" applyFont="1" applyFill="1" applyBorder="1" applyAlignment="1">
      <alignment horizontal="left" vertical="top" wrapText="1"/>
    </xf>
    <xf numFmtId="4" fontId="130" fillId="29" borderId="43" xfId="1" applyNumberFormat="1" applyFont="1" applyFill="1" applyBorder="1" applyAlignment="1">
      <alignment horizontal="center" vertical="center"/>
    </xf>
    <xf numFmtId="4" fontId="130" fillId="29" borderId="43" xfId="1" applyNumberFormat="1" applyFont="1" applyFill="1" applyBorder="1" applyAlignment="1">
      <alignment horizontal="left" vertical="top"/>
    </xf>
    <xf numFmtId="4" fontId="130" fillId="0" borderId="43" xfId="1" applyNumberFormat="1" applyFont="1" applyBorder="1" applyAlignment="1">
      <alignment horizontal="left" vertical="center"/>
    </xf>
    <xf numFmtId="4" fontId="130" fillId="0" borderId="42" xfId="1" applyNumberFormat="1" applyFont="1" applyBorder="1" applyAlignment="1">
      <alignment horizontal="center" vertical="center"/>
    </xf>
    <xf numFmtId="0" fontId="1" fillId="0" borderId="0" xfId="1479" applyAlignment="1">
      <alignment horizontal="left" wrapText="1"/>
    </xf>
    <xf numFmtId="0" fontId="127" fillId="0" borderId="43" xfId="1" applyFont="1" applyBorder="1" applyAlignment="1">
      <alignment horizontal="center" vertical="top"/>
    </xf>
    <xf numFmtId="166" fontId="127" fillId="0" borderId="43" xfId="1" applyNumberFormat="1" applyFont="1" applyBorder="1" applyAlignment="1">
      <alignment horizontal="left" vertical="top"/>
    </xf>
    <xf numFmtId="0" fontId="127" fillId="0" borderId="43" xfId="1" applyFont="1" applyBorder="1" applyAlignment="1">
      <alignment vertical="top"/>
    </xf>
    <xf numFmtId="0" fontId="130" fillId="0" borderId="43" xfId="1" applyFont="1" applyBorder="1" applyAlignment="1">
      <alignment vertical="top" wrapText="1"/>
    </xf>
    <xf numFmtId="0" fontId="130" fillId="0" borderId="44" xfId="1" applyFont="1" applyBorder="1" applyAlignment="1">
      <alignment horizontal="left" vertical="top" wrapText="1"/>
    </xf>
    <xf numFmtId="0" fontId="137" fillId="0" borderId="43" xfId="0" applyFont="1" applyBorder="1" applyAlignment="1">
      <alignment vertical="center" wrapText="1"/>
    </xf>
    <xf numFmtId="2" fontId="127" fillId="0" borderId="43" xfId="1" applyNumberFormat="1" applyFont="1" applyBorder="1" applyAlignment="1">
      <alignment horizontal="center" vertical="center"/>
    </xf>
    <xf numFmtId="0" fontId="137" fillId="0" borderId="43" xfId="0" applyFont="1" applyBorder="1" applyAlignment="1">
      <alignment horizontal="justify" vertical="top" wrapText="1"/>
    </xf>
    <xf numFmtId="0" fontId="137" fillId="0" borderId="43" xfId="0" applyFont="1" applyBorder="1" applyAlignment="1">
      <alignment horizontal="justify" vertical="center" wrapText="1"/>
    </xf>
    <xf numFmtId="0" fontId="135" fillId="0" borderId="43" xfId="0" applyFont="1" applyBorder="1" applyAlignment="1">
      <alignment vertical="center" wrapText="1"/>
    </xf>
    <xf numFmtId="2" fontId="130" fillId="0" borderId="43" xfId="1" applyNumberFormat="1" applyFont="1" applyBorder="1" applyAlignment="1">
      <alignment horizontal="center" vertical="center"/>
    </xf>
    <xf numFmtId="0" fontId="135" fillId="0" borderId="43" xfId="0" applyFont="1" applyBorder="1" applyAlignment="1">
      <alignment horizontal="justify" vertical="top" wrapText="1"/>
    </xf>
    <xf numFmtId="0" fontId="135" fillId="0" borderId="43" xfId="0" applyFont="1" applyBorder="1" applyAlignment="1">
      <alignment horizontal="justify" vertical="center" wrapText="1"/>
    </xf>
    <xf numFmtId="0" fontId="137" fillId="0" borderId="43" xfId="0" applyFont="1" applyBorder="1" applyAlignment="1">
      <alignment vertical="top" wrapText="1"/>
    </xf>
    <xf numFmtId="0" fontId="135" fillId="0" borderId="43" xfId="0" applyFont="1" applyBorder="1" applyAlignment="1">
      <alignment vertical="top" wrapText="1"/>
    </xf>
    <xf numFmtId="2" fontId="131" fillId="0" borderId="43" xfId="1" applyNumberFormat="1" applyFont="1" applyBorder="1" applyAlignment="1" applyProtection="1">
      <alignment horizontal="center" vertical="center" wrapText="1"/>
      <protection locked="0"/>
    </xf>
    <xf numFmtId="0" fontId="131" fillId="0" borderId="43" xfId="1" applyFont="1" applyBorder="1" applyAlignment="1" applyProtection="1">
      <alignment horizontal="left" vertical="center" wrapText="1"/>
      <protection locked="0"/>
    </xf>
    <xf numFmtId="2" fontId="132" fillId="0" borderId="43" xfId="1" applyNumberFormat="1" applyFont="1" applyBorder="1" applyAlignment="1" applyProtection="1">
      <alignment horizontal="center" vertical="center" wrapText="1"/>
      <protection locked="0"/>
    </xf>
    <xf numFmtId="0" fontId="132" fillId="0" borderId="43" xfId="1" applyFont="1" applyBorder="1" applyAlignment="1" applyProtection="1">
      <alignment horizontal="left" vertical="center" wrapText="1"/>
      <protection locked="0"/>
    </xf>
    <xf numFmtId="4" fontId="131" fillId="0" borderId="43" xfId="1" applyNumberFormat="1" applyFont="1" applyBorder="1" applyAlignment="1" applyProtection="1">
      <alignment horizontal="center" vertical="center" wrapText="1"/>
      <protection locked="0"/>
    </xf>
    <xf numFmtId="4" fontId="131" fillId="3" borderId="43" xfId="1" applyNumberFormat="1" applyFont="1" applyFill="1" applyBorder="1" applyAlignment="1" applyProtection="1">
      <alignment horizontal="center" vertical="center" wrapText="1"/>
      <protection locked="0"/>
    </xf>
    <xf numFmtId="4" fontId="130" fillId="0" borderId="43" xfId="1" applyNumberFormat="1" applyFont="1" applyBorder="1" applyAlignment="1">
      <alignment vertical="top"/>
    </xf>
    <xf numFmtId="4" fontId="132" fillId="0" borderId="43" xfId="1" applyNumberFormat="1" applyFont="1" applyBorder="1" applyAlignment="1" applyProtection="1">
      <alignment horizontal="center" vertical="center" wrapText="1"/>
      <protection locked="0"/>
    </xf>
    <xf numFmtId="4" fontId="132" fillId="3" borderId="43" xfId="1" applyNumberFormat="1" applyFont="1" applyFill="1" applyBorder="1" applyAlignment="1" applyProtection="1">
      <alignment horizontal="center" vertical="center" wrapText="1"/>
      <protection locked="0"/>
    </xf>
    <xf numFmtId="0" fontId="132" fillId="0" borderId="43" xfId="1" applyFont="1" applyBorder="1" applyAlignment="1" applyProtection="1">
      <alignment vertical="top" wrapText="1"/>
      <protection locked="0"/>
    </xf>
    <xf numFmtId="0" fontId="131" fillId="3" borderId="43" xfId="1" applyFont="1" applyFill="1" applyBorder="1" applyAlignment="1" applyProtection="1">
      <alignment horizontal="left" vertical="top" wrapText="1"/>
      <protection locked="0"/>
    </xf>
    <xf numFmtId="4" fontId="130" fillId="3" borderId="43" xfId="1" applyNumberFormat="1" applyFont="1" applyFill="1" applyBorder="1" applyAlignment="1">
      <alignment vertical="top"/>
    </xf>
    <xf numFmtId="0" fontId="127" fillId="3" borderId="43" xfId="1" applyFont="1" applyFill="1" applyBorder="1" applyAlignment="1">
      <alignment vertical="top" wrapText="1"/>
    </xf>
    <xf numFmtId="167" fontId="132" fillId="0" borderId="43" xfId="1" applyNumberFormat="1" applyFont="1" applyBorder="1" applyAlignment="1" applyProtection="1">
      <alignment horizontal="left" vertical="top" wrapText="1"/>
      <protection locked="0"/>
    </xf>
    <xf numFmtId="4" fontId="132" fillId="0" borderId="43" xfId="1" applyNumberFormat="1" applyFont="1" applyBorder="1" applyAlignment="1" applyProtection="1">
      <alignment vertical="top" wrapText="1"/>
      <protection locked="0"/>
    </xf>
    <xf numFmtId="167" fontId="132" fillId="0" borderId="43" xfId="1" applyNumberFormat="1" applyFont="1" applyBorder="1" applyAlignment="1" applyProtection="1">
      <alignment vertical="top" wrapText="1"/>
      <protection locked="0"/>
    </xf>
    <xf numFmtId="2" fontId="130" fillId="3" borderId="43" xfId="1" applyNumberFormat="1" applyFont="1" applyFill="1" applyBorder="1" applyAlignment="1">
      <alignment vertical="top"/>
    </xf>
    <xf numFmtId="0" fontId="132" fillId="3" borderId="43" xfId="1" applyFont="1" applyFill="1" applyBorder="1" applyAlignment="1" applyProtection="1">
      <alignment horizontal="left" vertical="top" wrapText="1"/>
      <protection locked="0"/>
    </xf>
    <xf numFmtId="0" fontId="130" fillId="3" borderId="43" xfId="1" applyFont="1" applyFill="1" applyBorder="1" applyAlignment="1">
      <alignment horizontal="left" vertical="top" wrapText="1"/>
    </xf>
    <xf numFmtId="2" fontId="130" fillId="3" borderId="43" xfId="1" applyNumberFormat="1" applyFont="1" applyFill="1" applyBorder="1" applyAlignment="1">
      <alignment vertical="top" wrapText="1"/>
    </xf>
    <xf numFmtId="2" fontId="132" fillId="3" borderId="43" xfId="1" applyNumberFormat="1" applyFont="1" applyFill="1" applyBorder="1" applyAlignment="1" applyProtection="1">
      <alignment horizontal="center" vertical="center" wrapText="1"/>
      <protection locked="0"/>
    </xf>
    <xf numFmtId="2" fontId="130" fillId="3" borderId="43" xfId="1" applyNumberFormat="1" applyFont="1" applyFill="1" applyBorder="1" applyAlignment="1">
      <alignment horizontal="center" vertical="center" wrapText="1"/>
    </xf>
    <xf numFmtId="2" fontId="130" fillId="0" borderId="43" xfId="1" applyNumberFormat="1" applyFont="1" applyBorder="1" applyAlignment="1">
      <alignment vertical="top" wrapText="1"/>
    </xf>
    <xf numFmtId="49" fontId="127" fillId="3" borderId="43" xfId="1" applyNumberFormat="1" applyFont="1" applyFill="1" applyBorder="1" applyAlignment="1">
      <alignment vertical="center" wrapText="1"/>
    </xf>
    <xf numFmtId="49" fontId="127" fillId="3" borderId="43" xfId="1" applyNumberFormat="1" applyFont="1" applyFill="1" applyBorder="1" applyAlignment="1">
      <alignment horizontal="center" vertical="center" wrapText="1"/>
    </xf>
    <xf numFmtId="2" fontId="131" fillId="3" borderId="43" xfId="1" applyNumberFormat="1" applyFont="1" applyFill="1" applyBorder="1" applyAlignment="1" applyProtection="1">
      <alignment horizontal="center" vertical="center" wrapText="1"/>
      <protection locked="0"/>
    </xf>
    <xf numFmtId="2" fontId="127" fillId="0" borderId="43" xfId="1" applyNumberFormat="1" applyFont="1" applyBorder="1" applyAlignment="1">
      <alignment horizontal="center" vertical="center" wrapText="1"/>
    </xf>
    <xf numFmtId="167" fontId="131" fillId="3" borderId="43" xfId="1" applyNumberFormat="1" applyFont="1" applyFill="1" applyBorder="1" applyAlignment="1" applyProtection="1">
      <alignment horizontal="left" vertical="top" wrapText="1"/>
      <protection locked="0"/>
    </xf>
    <xf numFmtId="0" fontId="45" fillId="0" borderId="0" xfId="840" applyFont="1" applyAlignment="1">
      <alignment horizontal="center" vertical="center"/>
    </xf>
    <xf numFmtId="0" fontId="45" fillId="0" borderId="0" xfId="840" applyFont="1" applyAlignment="1">
      <alignment horizontal="left" vertical="top"/>
    </xf>
    <xf numFmtId="0" fontId="45" fillId="0" borderId="0" xfId="840" applyFont="1" applyAlignment="1">
      <alignment horizontal="justify" vertical="top"/>
    </xf>
    <xf numFmtId="0" fontId="130" fillId="0" borderId="0" xfId="840" applyFont="1" applyAlignment="1">
      <alignment horizontal="right" vertical="top"/>
    </xf>
    <xf numFmtId="0" fontId="110" fillId="0" borderId="0" xfId="840" applyFont="1" applyAlignment="1">
      <alignment vertical="center"/>
    </xf>
    <xf numFmtId="0" fontId="44" fillId="0" borderId="0" xfId="840" applyFont="1" applyAlignment="1">
      <alignment vertical="center"/>
    </xf>
    <xf numFmtId="0" fontId="127" fillId="0" borderId="0" xfId="840" applyFont="1" applyAlignment="1">
      <alignment horizontal="left" vertical="top" wrapText="1"/>
    </xf>
    <xf numFmtId="0" fontId="127" fillId="0" borderId="0" xfId="840" applyFont="1" applyAlignment="1">
      <alignment horizontal="justify" vertical="top" wrapText="1"/>
    </xf>
    <xf numFmtId="0" fontId="130" fillId="0" borderId="43" xfId="840" applyFont="1" applyBorder="1" applyAlignment="1">
      <alignment horizontal="center" vertical="center" wrapText="1"/>
    </xf>
    <xf numFmtId="0" fontId="111" fillId="0" borderId="0" xfId="840" applyFont="1" applyAlignment="1">
      <alignment vertical="center"/>
    </xf>
    <xf numFmtId="0" fontId="127" fillId="0" borderId="43" xfId="840" applyFont="1" applyBorder="1" applyAlignment="1">
      <alignment horizontal="left" vertical="top" wrapText="1"/>
    </xf>
    <xf numFmtId="0" fontId="113" fillId="0" borderId="0" xfId="0" applyFont="1" applyAlignment="1">
      <alignment horizontal="center" vertical="center" wrapText="1"/>
    </xf>
    <xf numFmtId="0" fontId="112" fillId="0" borderId="0" xfId="840" applyFont="1" applyAlignment="1">
      <alignment vertical="center"/>
    </xf>
    <xf numFmtId="4" fontId="113" fillId="0" borderId="0" xfId="0" applyNumberFormat="1" applyFont="1" applyAlignment="1">
      <alignment horizontal="center" vertical="center" wrapText="1"/>
    </xf>
    <xf numFmtId="4" fontId="110" fillId="0" borderId="0" xfId="840" applyNumberFormat="1" applyFont="1" applyAlignment="1">
      <alignment vertical="center"/>
    </xf>
    <xf numFmtId="4" fontId="46" fillId="0" borderId="0" xfId="0" applyNumberFormat="1" applyFont="1" applyAlignment="1">
      <alignment horizontal="center" vertical="center" wrapText="1"/>
    </xf>
    <xf numFmtId="0" fontId="130" fillId="0" borderId="43" xfId="840" applyFont="1" applyBorder="1" applyAlignment="1">
      <alignment horizontal="left" vertical="top" wrapText="1"/>
    </xf>
    <xf numFmtId="4" fontId="46" fillId="0" borderId="0" xfId="0" applyNumberFormat="1" applyFont="1" applyAlignment="1">
      <alignment horizontal="left" vertical="center" wrapText="1"/>
    </xf>
    <xf numFmtId="0" fontId="130" fillId="0" borderId="43" xfId="0" applyFont="1" applyBorder="1" applyAlignment="1">
      <alignment vertical="top" wrapText="1"/>
    </xf>
    <xf numFmtId="0" fontId="46" fillId="0" borderId="0" xfId="0" applyFont="1" applyAlignment="1">
      <alignment horizontal="center" vertical="center" wrapText="1"/>
    </xf>
    <xf numFmtId="0" fontId="130" fillId="0" borderId="42" xfId="0" applyFont="1" applyBorder="1" applyAlignment="1">
      <alignment vertical="top" wrapText="1"/>
    </xf>
    <xf numFmtId="4" fontId="130" fillId="0" borderId="42" xfId="0" applyNumberFormat="1" applyFont="1" applyBorder="1" applyAlignment="1">
      <alignment vertical="center" wrapText="1"/>
    </xf>
    <xf numFmtId="4" fontId="130" fillId="0" borderId="42" xfId="0" applyNumberFormat="1" applyFont="1" applyBorder="1" applyAlignment="1">
      <alignment horizontal="center" vertical="center" wrapText="1"/>
    </xf>
    <xf numFmtId="4" fontId="130" fillId="0" borderId="42" xfId="1" applyNumberFormat="1" applyFont="1" applyBorder="1" applyAlignment="1">
      <alignment horizontal="center" vertical="center" wrapText="1"/>
    </xf>
    <xf numFmtId="49" fontId="130" fillId="0" borderId="43" xfId="840" applyNumberFormat="1" applyFont="1" applyBorder="1" applyAlignment="1">
      <alignment horizontal="center" vertical="center" wrapText="1"/>
    </xf>
    <xf numFmtId="4" fontId="130" fillId="0" borderId="43" xfId="0" applyNumberFormat="1" applyFont="1" applyBorder="1" applyAlignment="1">
      <alignment horizontal="justify" vertical="top" wrapText="1"/>
    </xf>
    <xf numFmtId="49" fontId="130" fillId="0" borderId="43" xfId="1" applyNumberFormat="1" applyFont="1" applyBorder="1" applyAlignment="1">
      <alignment horizontal="justify" vertical="top" wrapText="1"/>
    </xf>
    <xf numFmtId="4" fontId="135" fillId="0" borderId="43" xfId="0" applyNumberFormat="1" applyFont="1" applyBorder="1" applyAlignment="1">
      <alignment horizontal="center" vertical="center" wrapText="1"/>
    </xf>
    <xf numFmtId="49" fontId="130" fillId="0" borderId="44" xfId="840" applyNumberFormat="1" applyFont="1" applyBorder="1" applyAlignment="1">
      <alignment horizontal="center" vertical="center" wrapText="1"/>
    </xf>
    <xf numFmtId="4" fontId="130" fillId="0" borderId="44" xfId="0" applyNumberFormat="1" applyFont="1" applyBorder="1" applyAlignment="1">
      <alignment horizontal="justify" vertical="top" wrapText="1"/>
    </xf>
    <xf numFmtId="49" fontId="130" fillId="0" borderId="44" xfId="1" applyNumberFormat="1" applyFont="1" applyBorder="1" applyAlignment="1">
      <alignment horizontal="justify" vertical="top" wrapText="1"/>
    </xf>
    <xf numFmtId="4" fontId="130" fillId="0" borderId="44" xfId="1" applyNumberFormat="1" applyFont="1" applyBorder="1" applyAlignment="1">
      <alignment horizontal="center" vertical="center"/>
    </xf>
    <xf numFmtId="4" fontId="130" fillId="0" borderId="44" xfId="1" applyNumberFormat="1" applyFont="1" applyBorder="1" applyAlignment="1">
      <alignment horizontal="center" vertical="center" wrapText="1"/>
    </xf>
    <xf numFmtId="49" fontId="130" fillId="0" borderId="44" xfId="1" applyNumberFormat="1" applyFont="1" applyBorder="1" applyAlignment="1">
      <alignment horizontal="center" vertical="center" wrapText="1"/>
    </xf>
    <xf numFmtId="4" fontId="130" fillId="0" borderId="44" xfId="0" applyNumberFormat="1" applyFont="1" applyBorder="1" applyAlignment="1">
      <alignment horizontal="center" vertical="top" wrapText="1"/>
    </xf>
    <xf numFmtId="167" fontId="130" fillId="0" borderId="44" xfId="1" applyNumberFormat="1" applyFont="1" applyBorder="1" applyAlignment="1">
      <alignment horizontal="justify" vertical="top" wrapText="1"/>
    </xf>
    <xf numFmtId="0" fontId="0" fillId="0" borderId="0" xfId="0" applyAlignment="1">
      <alignment horizontal="center" vertical="center" wrapText="1"/>
    </xf>
    <xf numFmtId="0" fontId="46" fillId="0" borderId="0" xfId="0" applyFont="1" applyAlignment="1">
      <alignment vertical="center" wrapText="1"/>
    </xf>
    <xf numFmtId="0" fontId="0" fillId="0" borderId="0" xfId="0" applyAlignment="1">
      <alignment vertical="center" wrapText="1"/>
    </xf>
    <xf numFmtId="172" fontId="130" fillId="0" borderId="43" xfId="1" applyNumberFormat="1" applyFont="1" applyBorder="1" applyAlignment="1">
      <alignment horizontal="center" vertical="center" wrapText="1"/>
    </xf>
    <xf numFmtId="0" fontId="127" fillId="0" borderId="43" xfId="903" applyFont="1" applyBorder="1" applyAlignment="1">
      <alignment horizontal="left" vertical="top" wrapText="1"/>
    </xf>
    <xf numFmtId="0" fontId="130" fillId="0" borderId="44" xfId="840" applyFont="1" applyBorder="1" applyAlignment="1">
      <alignment horizontal="left" vertical="top" wrapText="1"/>
    </xf>
    <xf numFmtId="167" fontId="130" fillId="0" borderId="44" xfId="1" applyNumberFormat="1" applyFont="1" applyBorder="1" applyAlignment="1">
      <alignment horizontal="center" vertical="center"/>
    </xf>
    <xf numFmtId="4" fontId="125" fillId="0" borderId="0" xfId="840" applyNumberFormat="1" applyFont="1" applyAlignment="1">
      <alignment horizontal="center" vertical="center"/>
    </xf>
    <xf numFmtId="4" fontId="110" fillId="0" borderId="0" xfId="840" applyNumberFormat="1" applyFont="1" applyAlignment="1">
      <alignment horizontal="center" vertical="center"/>
    </xf>
    <xf numFmtId="0" fontId="130" fillId="0" borderId="43" xfId="840" applyFont="1" applyBorder="1" applyAlignment="1">
      <alignment vertical="top" wrapText="1"/>
    </xf>
    <xf numFmtId="49" fontId="130" fillId="0" borderId="42" xfId="1" applyNumberFormat="1" applyFont="1" applyBorder="1" applyAlignment="1">
      <alignment vertical="top" wrapText="1"/>
    </xf>
    <xf numFmtId="49" fontId="127" fillId="0" borderId="43" xfId="1" applyNumberFormat="1" applyFont="1" applyBorder="1" applyAlignment="1">
      <alignment vertical="center" wrapText="1"/>
    </xf>
    <xf numFmtId="49" fontId="130" fillId="0" borderId="42" xfId="1" applyNumberFormat="1" applyFont="1" applyBorder="1" applyAlignment="1">
      <alignment horizontal="center" vertical="center" wrapText="1"/>
    </xf>
    <xf numFmtId="167" fontId="130" fillId="0" borderId="42" xfId="1" applyNumberFormat="1" applyFont="1" applyBorder="1" applyAlignment="1">
      <alignment horizontal="justify" vertical="top" wrapText="1"/>
    </xf>
    <xf numFmtId="4" fontId="130" fillId="0" borderId="43" xfId="1" applyNumberFormat="1" applyFont="1" applyBorder="1" applyAlignment="1">
      <alignment vertical="center" wrapText="1"/>
    </xf>
    <xf numFmtId="4" fontId="130" fillId="0" borderId="43" xfId="1" applyNumberFormat="1" applyFont="1" applyBorder="1" applyAlignment="1">
      <alignment vertical="center"/>
    </xf>
    <xf numFmtId="0" fontId="110" fillId="0" borderId="0" xfId="840" applyFont="1" applyAlignment="1">
      <alignment horizontal="left" vertical="center"/>
    </xf>
    <xf numFmtId="0" fontId="110" fillId="0" borderId="0" xfId="840" applyFont="1" applyAlignment="1">
      <alignment horizontal="left" vertical="top"/>
    </xf>
    <xf numFmtId="49" fontId="127" fillId="0" borderId="43" xfId="1" applyNumberFormat="1" applyFont="1" applyBorder="1" applyAlignment="1">
      <alignment horizontal="center" vertical="center" wrapText="1"/>
    </xf>
    <xf numFmtId="0" fontId="110" fillId="0" borderId="0" xfId="840" applyFont="1" applyAlignment="1">
      <alignment horizontal="center" vertical="center"/>
    </xf>
    <xf numFmtId="0" fontId="127" fillId="0" borderId="43" xfId="840" applyFont="1" applyBorder="1" applyAlignment="1">
      <alignment vertical="center"/>
    </xf>
    <xf numFmtId="4" fontId="127" fillId="0" borderId="43" xfId="840" applyNumberFormat="1" applyFont="1" applyBorder="1" applyAlignment="1">
      <alignment horizontal="center" vertical="center"/>
    </xf>
    <xf numFmtId="4" fontId="127" fillId="0" borderId="43" xfId="840" applyNumberFormat="1" applyFont="1" applyBorder="1" applyAlignment="1">
      <alignment horizontal="center" vertical="center" wrapText="1"/>
    </xf>
    <xf numFmtId="49" fontId="127" fillId="0" borderId="43" xfId="840" applyNumberFormat="1" applyFont="1" applyBorder="1" applyAlignment="1">
      <alignment horizontal="left" vertical="center" wrapText="1"/>
    </xf>
    <xf numFmtId="49" fontId="127" fillId="0" borderId="43" xfId="840" applyNumberFormat="1" applyFont="1" applyBorder="1" applyAlignment="1">
      <alignment horizontal="left" vertical="top" wrapText="1"/>
    </xf>
    <xf numFmtId="4" fontId="130" fillId="0" borderId="43" xfId="840" applyNumberFormat="1" applyFont="1" applyBorder="1" applyAlignment="1">
      <alignment horizontal="center" vertical="center" wrapText="1"/>
    </xf>
    <xf numFmtId="49" fontId="130" fillId="0" borderId="43" xfId="840" applyNumberFormat="1" applyFont="1" applyBorder="1" applyAlignment="1">
      <alignment horizontal="left" vertical="top" wrapText="1"/>
    </xf>
    <xf numFmtId="4" fontId="130" fillId="0" borderId="43" xfId="840" applyNumberFormat="1" applyFont="1" applyBorder="1" applyAlignment="1">
      <alignment horizontal="center" vertical="center"/>
    </xf>
    <xf numFmtId="0" fontId="130" fillId="0" borderId="43" xfId="903" applyFont="1" applyBorder="1" applyAlignment="1">
      <alignment horizontal="left" vertical="top" wrapText="1"/>
    </xf>
    <xf numFmtId="49" fontId="127" fillId="0" borderId="43" xfId="840" applyNumberFormat="1" applyFont="1" applyBorder="1" applyAlignment="1">
      <alignment horizontal="center" vertical="center"/>
    </xf>
    <xf numFmtId="4" fontId="127" fillId="0" borderId="43" xfId="840" applyNumberFormat="1" applyFont="1" applyBorder="1" applyAlignment="1">
      <alignment horizontal="center" vertical="top"/>
    </xf>
    <xf numFmtId="167" fontId="127" fillId="0" borderId="43" xfId="840" applyNumberFormat="1" applyFont="1" applyBorder="1" applyAlignment="1">
      <alignment horizontal="justify" vertical="top" wrapText="1"/>
    </xf>
    <xf numFmtId="49" fontId="130" fillId="0" borderId="43" xfId="840" applyNumberFormat="1" applyFont="1" applyBorder="1" applyAlignment="1">
      <alignment horizontal="center" vertical="center"/>
    </xf>
    <xf numFmtId="4" fontId="130" fillId="0" borderId="43" xfId="840" applyNumberFormat="1" applyFont="1" applyBorder="1" applyAlignment="1">
      <alignment horizontal="left" vertical="top" wrapText="1"/>
    </xf>
    <xf numFmtId="167" fontId="130" fillId="0" borderId="43" xfId="840" applyNumberFormat="1" applyFont="1" applyBorder="1" applyAlignment="1">
      <alignment horizontal="left" vertical="top" wrapText="1"/>
    </xf>
    <xf numFmtId="0" fontId="127" fillId="0" borderId="43" xfId="903" applyFont="1" applyBorder="1" applyAlignment="1">
      <alignment vertical="center" wrapText="1"/>
    </xf>
    <xf numFmtId="4" fontId="45" fillId="0" borderId="0" xfId="840" applyNumberFormat="1" applyFont="1" applyAlignment="1">
      <alignment horizontal="center" vertical="center"/>
    </xf>
    <xf numFmtId="167" fontId="45" fillId="0" borderId="0" xfId="840" applyNumberFormat="1" applyFont="1" applyAlignment="1">
      <alignment horizontal="center" vertical="center"/>
    </xf>
    <xf numFmtId="0" fontId="130" fillId="3" borderId="12" xfId="962" applyFont="1" applyFill="1" applyBorder="1" applyAlignment="1">
      <alignment horizontal="left" vertical="top" wrapText="1"/>
    </xf>
    <xf numFmtId="0" fontId="130" fillId="3" borderId="1" xfId="962" applyFont="1" applyFill="1" applyBorder="1" applyAlignment="1">
      <alignment horizontal="left" vertical="top" wrapText="1"/>
    </xf>
    <xf numFmtId="0" fontId="130" fillId="3" borderId="37" xfId="962" applyFont="1" applyFill="1" applyBorder="1" applyAlignment="1">
      <alignment horizontal="left" vertical="top" wrapText="1"/>
    </xf>
    <xf numFmtId="167" fontId="126" fillId="3" borderId="1" xfId="1" applyNumberFormat="1" applyFont="1" applyFill="1" applyBorder="1" applyAlignment="1">
      <alignment horizontal="center" vertical="center" wrapText="1"/>
    </xf>
    <xf numFmtId="49" fontId="126" fillId="3" borderId="1" xfId="1" applyNumberFormat="1" applyFont="1" applyFill="1" applyBorder="1" applyAlignment="1">
      <alignment vertical="center" wrapText="1"/>
    </xf>
    <xf numFmtId="49" fontId="126" fillId="3" borderId="1" xfId="1" applyNumberFormat="1" applyFont="1" applyFill="1" applyBorder="1" applyAlignment="1">
      <alignment horizontal="center" vertical="center" wrapText="1"/>
    </xf>
    <xf numFmtId="0" fontId="126" fillId="3" borderId="1" xfId="1" applyFont="1" applyFill="1" applyBorder="1" applyAlignment="1">
      <alignment vertical="center" wrapText="1"/>
    </xf>
    <xf numFmtId="0" fontId="128" fillId="3" borderId="1" xfId="1" applyFont="1" applyFill="1" applyBorder="1" applyAlignment="1">
      <alignment horizontal="center"/>
    </xf>
    <xf numFmtId="0" fontId="127" fillId="3" borderId="1" xfId="1" applyFont="1" applyFill="1" applyBorder="1" applyAlignment="1">
      <alignment horizontal="right" vertical="center" wrapText="1"/>
    </xf>
    <xf numFmtId="0" fontId="128" fillId="3" borderId="1" xfId="1" applyFont="1" applyFill="1" applyBorder="1" applyAlignment="1">
      <alignment horizontal="left" vertical="top" wrapText="1"/>
    </xf>
    <xf numFmtId="49" fontId="128" fillId="3" borderId="17" xfId="1" applyNumberFormat="1" applyFont="1" applyFill="1" applyBorder="1" applyAlignment="1">
      <alignment vertical="center" wrapText="1"/>
    </xf>
    <xf numFmtId="0" fontId="127" fillId="3" borderId="17" xfId="1" applyFont="1" applyFill="1" applyBorder="1" applyAlignment="1">
      <alignment horizontal="right" vertical="center" wrapText="1"/>
    </xf>
    <xf numFmtId="0" fontId="129" fillId="3" borderId="1" xfId="1" applyFont="1" applyFill="1" applyBorder="1" applyAlignment="1">
      <alignment wrapText="1"/>
    </xf>
    <xf numFmtId="0" fontId="128" fillId="3" borderId="1" xfId="1" applyFont="1" applyFill="1" applyBorder="1"/>
    <xf numFmtId="0" fontId="127" fillId="3" borderId="1" xfId="1" applyFont="1" applyFill="1" applyBorder="1" applyAlignment="1">
      <alignment vertical="top" wrapText="1"/>
    </xf>
    <xf numFmtId="4" fontId="127" fillId="3" borderId="1" xfId="1" applyNumberFormat="1" applyFont="1" applyFill="1" applyBorder="1" applyAlignment="1">
      <alignment horizontal="center" vertical="center"/>
    </xf>
    <xf numFmtId="4" fontId="130" fillId="3" borderId="1" xfId="1" applyNumberFormat="1" applyFont="1" applyFill="1" applyBorder="1" applyAlignment="1">
      <alignment horizontal="center" vertical="center" wrapText="1"/>
    </xf>
    <xf numFmtId="4" fontId="130" fillId="0" borderId="43" xfId="1" applyNumberFormat="1" applyFont="1" applyBorder="1" applyAlignment="1">
      <alignment horizontal="left" vertical="top" wrapText="1"/>
    </xf>
    <xf numFmtId="4" fontId="130" fillId="0" borderId="43" xfId="1" applyNumberFormat="1" applyFont="1" applyBorder="1" applyAlignment="1">
      <alignment horizontal="justify" vertical="top" wrapText="1"/>
    </xf>
    <xf numFmtId="4" fontId="127" fillId="0" borderId="43" xfId="1" applyNumberFormat="1" applyFont="1" applyBorder="1" applyAlignment="1">
      <alignment horizontal="center" vertical="center" wrapText="1"/>
    </xf>
    <xf numFmtId="166" fontId="137" fillId="3" borderId="43" xfId="1" applyNumberFormat="1" applyFont="1" applyFill="1" applyBorder="1" applyAlignment="1">
      <alignment horizontal="center" vertical="center"/>
    </xf>
    <xf numFmtId="0" fontId="130" fillId="3" borderId="43" xfId="1478" applyFont="1" applyFill="1" applyBorder="1"/>
    <xf numFmtId="4" fontId="127" fillId="3" borderId="1" xfId="1" applyNumberFormat="1" applyFont="1" applyFill="1" applyBorder="1" applyAlignment="1">
      <alignment vertical="center"/>
    </xf>
    <xf numFmtId="4" fontId="127" fillId="3" borderId="1" xfId="1" applyNumberFormat="1" applyFont="1" applyFill="1" applyBorder="1" applyAlignment="1">
      <alignment vertical="center" wrapText="1"/>
    </xf>
    <xf numFmtId="4" fontId="128" fillId="3" borderId="1" xfId="1" applyNumberFormat="1" applyFont="1" applyFill="1" applyBorder="1" applyAlignment="1">
      <alignment horizontal="center" vertical="center" wrapText="1"/>
    </xf>
    <xf numFmtId="4" fontId="126" fillId="3" borderId="1" xfId="1" applyNumberFormat="1" applyFont="1" applyFill="1" applyBorder="1" applyAlignment="1">
      <alignment vertical="center"/>
    </xf>
    <xf numFmtId="4" fontId="128" fillId="3" borderId="1" xfId="1" applyNumberFormat="1" applyFont="1" applyFill="1" applyBorder="1" applyAlignment="1">
      <alignment horizontal="center" vertical="center"/>
    </xf>
    <xf numFmtId="4" fontId="128" fillId="3" borderId="1" xfId="1" applyNumberFormat="1" applyFont="1" applyFill="1" applyBorder="1" applyAlignment="1">
      <alignment vertical="center"/>
    </xf>
    <xf numFmtId="4" fontId="128" fillId="3" borderId="1" xfId="1" applyNumberFormat="1" applyFont="1" applyFill="1" applyBorder="1"/>
    <xf numFmtId="4" fontId="130" fillId="3" borderId="1" xfId="1" applyNumberFormat="1" applyFont="1" applyFill="1" applyBorder="1" applyAlignment="1">
      <alignment vertical="center"/>
    </xf>
    <xf numFmtId="4" fontId="130" fillId="3" borderId="1" xfId="1" applyNumberFormat="1" applyFont="1" applyFill="1" applyBorder="1"/>
    <xf numFmtId="4" fontId="128" fillId="3" borderId="17" xfId="1" applyNumberFormat="1" applyFont="1" applyFill="1" applyBorder="1" applyAlignment="1">
      <alignment horizontal="center" vertical="center"/>
    </xf>
    <xf numFmtId="4" fontId="126" fillId="3" borderId="17" xfId="1" applyNumberFormat="1" applyFont="1" applyFill="1" applyBorder="1" applyAlignment="1">
      <alignment vertical="center"/>
    </xf>
    <xf numFmtId="4" fontId="130" fillId="3" borderId="17" xfId="1" applyNumberFormat="1" applyFont="1" applyFill="1" applyBorder="1" applyAlignment="1">
      <alignment vertical="center"/>
    </xf>
    <xf numFmtId="4" fontId="127" fillId="3" borderId="17" xfId="1" applyNumberFormat="1" applyFont="1" applyFill="1" applyBorder="1" applyAlignment="1">
      <alignment vertical="center"/>
    </xf>
    <xf numFmtId="4" fontId="130" fillId="3" borderId="17" xfId="1" applyNumberFormat="1" applyFont="1" applyFill="1" applyBorder="1"/>
    <xf numFmtId="0" fontId="127" fillId="3" borderId="43" xfId="1" applyFont="1" applyFill="1" applyBorder="1" applyAlignment="1">
      <alignment horizontal="center" vertical="center" wrapText="1"/>
    </xf>
    <xf numFmtId="0" fontId="127" fillId="3" borderId="43" xfId="1" applyFont="1" applyFill="1" applyBorder="1" applyAlignment="1">
      <alignment horizontal="right" vertical="center" wrapText="1"/>
    </xf>
    <xf numFmtId="4" fontId="133" fillId="0" borderId="43" xfId="1" applyNumberFormat="1" applyFont="1" applyBorder="1" applyAlignment="1">
      <alignment horizontal="left" vertical="top" wrapText="1"/>
    </xf>
    <xf numFmtId="4" fontId="133" fillId="0" borderId="43" xfId="1" applyNumberFormat="1" applyFont="1" applyBorder="1" applyAlignment="1">
      <alignment horizontal="center" vertical="center" wrapText="1"/>
    </xf>
    <xf numFmtId="4" fontId="133" fillId="0" borderId="43" xfId="1" applyNumberFormat="1" applyFont="1" applyBorder="1" applyAlignment="1">
      <alignment vertical="top" wrapText="1"/>
    </xf>
    <xf numFmtId="4" fontId="133" fillId="0" borderId="43" xfId="1" applyNumberFormat="1" applyFont="1" applyBorder="1" applyAlignment="1">
      <alignment vertical="center" wrapText="1"/>
    </xf>
    <xf numFmtId="4" fontId="127" fillId="0" borderId="43" xfId="1" applyNumberFormat="1" applyFont="1" applyBorder="1" applyAlignment="1">
      <alignment vertical="center"/>
    </xf>
    <xf numFmtId="4" fontId="134" fillId="0" borderId="43" xfId="1" applyNumberFormat="1" applyFont="1" applyBorder="1" applyAlignment="1">
      <alignment horizontal="left" vertical="top" wrapText="1"/>
    </xf>
    <xf numFmtId="4" fontId="134" fillId="0" borderId="43" xfId="1" applyNumberFormat="1" applyFont="1" applyBorder="1" applyAlignment="1">
      <alignment horizontal="center" vertical="center" wrapText="1"/>
    </xf>
    <xf numFmtId="4" fontId="134" fillId="0" borderId="43" xfId="1" applyNumberFormat="1" applyFont="1" applyBorder="1" applyAlignment="1">
      <alignment horizontal="center" vertical="top" wrapText="1"/>
    </xf>
    <xf numFmtId="4" fontId="132" fillId="0" borderId="43" xfId="1" applyNumberFormat="1" applyFont="1" applyBorder="1" applyAlignment="1" applyProtection="1">
      <alignment horizontal="left" vertical="center" wrapText="1"/>
      <protection locked="0"/>
    </xf>
    <xf numFmtId="4" fontId="134" fillId="0" borderId="43" xfId="1" applyNumberFormat="1" applyFont="1" applyBorder="1" applyAlignment="1">
      <alignment horizontal="left" vertical="center" wrapText="1"/>
    </xf>
    <xf numFmtId="4" fontId="135" fillId="3" borderId="43" xfId="1" applyNumberFormat="1" applyFont="1" applyFill="1" applyBorder="1" applyAlignment="1">
      <alignment horizontal="left" vertical="top" wrapText="1"/>
    </xf>
    <xf numFmtId="4" fontId="134" fillId="3" borderId="43" xfId="1" applyNumberFormat="1" applyFont="1" applyFill="1" applyBorder="1" applyAlignment="1">
      <alignment horizontal="center" vertical="center" wrapText="1"/>
    </xf>
    <xf numFmtId="4" fontId="134" fillId="0" borderId="43" xfId="1" applyNumberFormat="1" applyFont="1" applyBorder="1" applyAlignment="1">
      <alignment vertical="top" wrapText="1"/>
    </xf>
    <xf numFmtId="49" fontId="130" fillId="0" borderId="43" xfId="881" applyNumberFormat="1" applyFont="1" applyFill="1" applyBorder="1" applyAlignment="1">
      <alignment horizontal="center" vertical="top" wrapText="1"/>
    </xf>
    <xf numFmtId="0" fontId="130" fillId="0" borderId="43" xfId="881" applyFont="1" applyFill="1" applyBorder="1" applyAlignment="1">
      <alignment vertical="top" wrapText="1"/>
    </xf>
    <xf numFmtId="0" fontId="130" fillId="0" borderId="43" xfId="881" applyFont="1" applyFill="1" applyBorder="1" applyAlignment="1">
      <alignment horizontal="left" vertical="top" wrapText="1"/>
    </xf>
    <xf numFmtId="4" fontId="130" fillId="0" borderId="43" xfId="881" applyNumberFormat="1" applyFont="1" applyFill="1" applyBorder="1" applyAlignment="1">
      <alignment horizontal="center" vertical="center" wrapText="1"/>
    </xf>
    <xf numFmtId="166" fontId="130" fillId="0" borderId="43" xfId="881" applyNumberFormat="1" applyFont="1" applyFill="1" applyBorder="1" applyAlignment="1">
      <alignment horizontal="center" vertical="center" wrapText="1"/>
    </xf>
    <xf numFmtId="0" fontId="130" fillId="0" borderId="43" xfId="1" applyFont="1" applyFill="1" applyBorder="1" applyAlignment="1" applyProtection="1">
      <alignment horizontal="left" vertical="top" wrapText="1"/>
      <protection locked="0"/>
    </xf>
    <xf numFmtId="167" fontId="130" fillId="0" borderId="43" xfId="881" applyNumberFormat="1" applyFont="1" applyFill="1" applyBorder="1" applyAlignment="1">
      <alignment horizontal="center" vertical="center" wrapText="1"/>
    </xf>
    <xf numFmtId="4" fontId="130" fillId="0" borderId="43" xfId="882" applyNumberFormat="1" applyFont="1" applyFill="1" applyBorder="1" applyAlignment="1">
      <alignment horizontal="left" vertical="top" wrapText="1"/>
    </xf>
    <xf numFmtId="0" fontId="130" fillId="0" borderId="43" xfId="881" applyFont="1" applyFill="1" applyBorder="1" applyAlignment="1">
      <alignment horizontal="left" vertical="center" wrapText="1"/>
    </xf>
    <xf numFmtId="167" fontId="127" fillId="0" borderId="43" xfId="881" applyNumberFormat="1" applyFont="1" applyFill="1" applyBorder="1" applyAlignment="1">
      <alignment horizontal="center" vertical="center" wrapText="1"/>
    </xf>
    <xf numFmtId="0" fontId="127" fillId="0" borderId="43" xfId="881" applyFont="1" applyFill="1" applyBorder="1" applyAlignment="1">
      <alignment horizontal="left" vertical="top" wrapText="1"/>
    </xf>
    <xf numFmtId="4" fontId="127" fillId="0" borderId="43" xfId="881" applyNumberFormat="1" applyFont="1" applyFill="1" applyBorder="1" applyAlignment="1">
      <alignment horizontal="center" vertical="center" wrapText="1"/>
    </xf>
    <xf numFmtId="166" fontId="127" fillId="0" borderId="43" xfId="881" applyNumberFormat="1" applyFont="1" applyFill="1" applyBorder="1" applyAlignment="1">
      <alignment horizontal="center" vertical="center" wrapText="1"/>
    </xf>
    <xf numFmtId="4" fontId="127" fillId="0" borderId="43" xfId="881" applyNumberFormat="1" applyFont="1" applyFill="1" applyBorder="1" applyAlignment="1">
      <alignment horizontal="center" vertical="center" wrapText="1"/>
    </xf>
    <xf numFmtId="0" fontId="127" fillId="0" borderId="43" xfId="881" applyFont="1" applyFill="1" applyBorder="1" applyAlignment="1">
      <alignment vertical="top" wrapText="1"/>
    </xf>
    <xf numFmtId="0" fontId="127" fillId="0" borderId="43" xfId="881" applyFont="1" applyFill="1" applyBorder="1" applyAlignment="1">
      <alignment horizontal="left" vertical="center" wrapText="1"/>
    </xf>
    <xf numFmtId="4" fontId="130" fillId="0" borderId="43" xfId="881" applyNumberFormat="1" applyFont="1" applyFill="1" applyBorder="1" applyAlignment="1">
      <alignment vertical="top" wrapText="1"/>
    </xf>
    <xf numFmtId="4" fontId="127" fillId="0" borderId="43" xfId="881" applyNumberFormat="1" applyFont="1" applyFill="1" applyBorder="1" applyAlignment="1">
      <alignment vertical="center" wrapText="1"/>
    </xf>
    <xf numFmtId="0" fontId="130" fillId="3" borderId="43" xfId="881" applyFont="1" applyFill="1" applyBorder="1" applyAlignment="1">
      <alignment horizontal="left" vertical="center" wrapText="1"/>
    </xf>
    <xf numFmtId="0" fontId="130" fillId="3" borderId="43" xfId="881" applyFont="1" applyFill="1" applyBorder="1" applyAlignment="1">
      <alignment horizontal="left" vertical="top" wrapText="1"/>
    </xf>
    <xf numFmtId="49" fontId="130" fillId="0" borderId="43" xfId="881" applyNumberFormat="1" applyFont="1" applyFill="1" applyBorder="1" applyAlignment="1">
      <alignment vertical="top" wrapText="1"/>
    </xf>
    <xf numFmtId="0" fontId="130" fillId="0" borderId="43" xfId="1" applyFont="1" applyFill="1" applyBorder="1" applyAlignment="1" applyProtection="1">
      <alignment vertical="top" wrapText="1"/>
      <protection locked="0"/>
    </xf>
    <xf numFmtId="0" fontId="132" fillId="0" borderId="43" xfId="1" applyFont="1" applyFill="1" applyBorder="1" applyAlignment="1" applyProtection="1">
      <alignment vertical="top" wrapText="1"/>
      <protection locked="0"/>
    </xf>
    <xf numFmtId="0" fontId="130" fillId="0" borderId="43" xfId="881" applyFont="1" applyFill="1" applyBorder="1" applyAlignment="1">
      <alignment horizontal="center" vertical="top" wrapText="1"/>
    </xf>
    <xf numFmtId="166" fontId="127" fillId="0" borderId="43" xfId="882" applyNumberFormat="1" applyFont="1" applyFill="1" applyBorder="1" applyAlignment="1">
      <alignment horizontal="center" vertical="center" wrapText="1"/>
    </xf>
    <xf numFmtId="0" fontId="130" fillId="0" borderId="43" xfId="882" applyFont="1" applyFill="1" applyBorder="1" applyAlignment="1">
      <alignment horizontal="justify" vertical="top" wrapText="1"/>
    </xf>
    <xf numFmtId="4" fontId="130" fillId="0" borderId="43" xfId="881" applyNumberFormat="1" applyFont="1" applyFill="1" applyBorder="1" applyAlignment="1">
      <alignment horizontal="justify" vertical="top" wrapText="1"/>
    </xf>
    <xf numFmtId="0" fontId="130" fillId="0" borderId="43" xfId="882" applyFont="1" applyFill="1" applyBorder="1" applyAlignment="1">
      <alignment horizontal="left" vertical="top" wrapText="1"/>
    </xf>
    <xf numFmtId="4" fontId="130" fillId="0" borderId="43" xfId="881" applyNumberFormat="1" applyFont="1" applyFill="1" applyBorder="1" applyAlignment="1">
      <alignment horizontal="center" vertical="center" wrapText="1"/>
    </xf>
    <xf numFmtId="166" fontId="130" fillId="0" borderId="43" xfId="881" applyNumberFormat="1" applyFont="1" applyFill="1" applyBorder="1" applyAlignment="1">
      <alignment horizontal="center" vertical="center" wrapText="1"/>
    </xf>
    <xf numFmtId="167" fontId="130" fillId="0" borderId="43" xfId="881" applyNumberFormat="1" applyFont="1" applyFill="1" applyBorder="1" applyAlignment="1">
      <alignment horizontal="center" vertical="center" wrapText="1"/>
    </xf>
    <xf numFmtId="0" fontId="127" fillId="3" borderId="43" xfId="881" applyFont="1" applyFill="1" applyBorder="1" applyAlignment="1">
      <alignment horizontal="left" vertical="center" wrapText="1"/>
    </xf>
    <xf numFmtId="4" fontId="127" fillId="3" borderId="43" xfId="881" applyNumberFormat="1" applyFont="1" applyFill="1" applyBorder="1" applyAlignment="1">
      <alignment horizontal="center" vertical="center" wrapText="1"/>
    </xf>
    <xf numFmtId="166" fontId="127" fillId="3" borderId="43" xfId="881" applyNumberFormat="1" applyFont="1" applyFill="1" applyBorder="1" applyAlignment="1">
      <alignment horizontal="center" vertical="center" wrapText="1"/>
    </xf>
    <xf numFmtId="0" fontId="127" fillId="3" borderId="43" xfId="881" applyFont="1" applyFill="1" applyBorder="1" applyAlignment="1">
      <alignment horizontal="left" vertical="top" wrapText="1"/>
    </xf>
    <xf numFmtId="4" fontId="130" fillId="0" borderId="43" xfId="881" applyNumberFormat="1" applyFont="1" applyFill="1" applyBorder="1" applyAlignment="1">
      <alignment horizontal="justify" vertical="center" wrapText="1"/>
    </xf>
    <xf numFmtId="49" fontId="130" fillId="0" borderId="43" xfId="881" applyNumberFormat="1" applyFont="1" applyFill="1" applyBorder="1" applyAlignment="1">
      <alignment horizontal="center" vertical="center" wrapText="1"/>
    </xf>
    <xf numFmtId="4" fontId="130" fillId="0" borderId="43" xfId="882" applyNumberFormat="1" applyFont="1" applyFill="1" applyBorder="1" applyAlignment="1">
      <alignment horizontal="justify" vertical="top" wrapText="1"/>
    </xf>
    <xf numFmtId="0" fontId="130" fillId="0" borderId="43" xfId="1" applyFont="1" applyFill="1" applyBorder="1" applyAlignment="1" applyProtection="1">
      <alignment horizontal="justify" vertical="top" wrapText="1"/>
      <protection locked="0"/>
    </xf>
    <xf numFmtId="0" fontId="127" fillId="0" borderId="43" xfId="881" applyFont="1" applyFill="1" applyBorder="1" applyAlignment="1">
      <alignment vertical="top" wrapText="1"/>
    </xf>
    <xf numFmtId="4" fontId="137" fillId="0" borderId="43" xfId="881" applyNumberFormat="1" applyFont="1" applyFill="1" applyBorder="1" applyAlignment="1">
      <alignment horizontal="center" vertical="center" wrapText="1"/>
    </xf>
    <xf numFmtId="0" fontId="132" fillId="0" borderId="43" xfId="1" applyFont="1" applyFill="1" applyBorder="1" applyAlignment="1" applyProtection="1">
      <alignment horizontal="justify" vertical="top" wrapText="1"/>
      <protection locked="0"/>
    </xf>
    <xf numFmtId="4" fontId="130" fillId="0" borderId="43" xfId="881" applyNumberFormat="1" applyFont="1" applyFill="1" applyBorder="1" applyAlignment="1">
      <alignment horizontal="center" vertical="top" wrapText="1"/>
    </xf>
    <xf numFmtId="0" fontId="130" fillId="0" borderId="43" xfId="1" applyFont="1" applyFill="1" applyBorder="1" applyAlignment="1" applyProtection="1">
      <alignment horizontal="center" vertical="top" wrapText="1"/>
      <protection locked="0"/>
    </xf>
    <xf numFmtId="0" fontId="132" fillId="0" borderId="43" xfId="1" applyFont="1" applyFill="1" applyBorder="1" applyAlignment="1" applyProtection="1">
      <alignment horizontal="center" vertical="center" wrapText="1"/>
      <protection locked="0"/>
    </xf>
    <xf numFmtId="0" fontId="127" fillId="0" borderId="43" xfId="881" applyFont="1" applyFill="1" applyBorder="1" applyAlignment="1">
      <alignment vertical="center" wrapText="1"/>
    </xf>
    <xf numFmtId="16" fontId="130" fillId="0" borderId="43" xfId="881" applyNumberFormat="1" applyFont="1" applyFill="1" applyBorder="1" applyAlignment="1">
      <alignment horizontal="center" vertical="top" wrapText="1"/>
    </xf>
    <xf numFmtId="0" fontId="143" fillId="0" borderId="43" xfId="881" applyFont="1" applyFill="1" applyBorder="1" applyAlignment="1">
      <alignment horizontal="justify"/>
    </xf>
    <xf numFmtId="0" fontId="127" fillId="0" borderId="43" xfId="881" applyFont="1" applyFill="1" applyBorder="1" applyAlignment="1">
      <alignment horizontal="center" vertical="top" wrapText="1"/>
    </xf>
    <xf numFmtId="4" fontId="127" fillId="0" borderId="43" xfId="881" applyNumberFormat="1" applyFont="1" applyFill="1" applyBorder="1" applyAlignment="1">
      <alignment horizontal="justify" vertical="center" wrapText="1"/>
    </xf>
    <xf numFmtId="172" fontId="130" fillId="0" borderId="43" xfId="881" applyNumberFormat="1" applyFont="1" applyFill="1" applyBorder="1" applyAlignment="1">
      <alignment horizontal="justify" vertical="top" wrapText="1"/>
    </xf>
    <xf numFmtId="0" fontId="131" fillId="0" borderId="43" xfId="1" applyFont="1" applyFill="1" applyBorder="1" applyAlignment="1" applyProtection="1">
      <alignment horizontal="justify" vertical="top" wrapText="1"/>
      <protection locked="0"/>
    </xf>
    <xf numFmtId="4" fontId="127" fillId="0" borderId="43" xfId="881" applyNumberFormat="1" applyFont="1" applyFill="1" applyBorder="1" applyAlignment="1">
      <alignment horizontal="center" vertical="top" wrapText="1"/>
    </xf>
    <xf numFmtId="0" fontId="127" fillId="0" borderId="43" xfId="881" applyFont="1" applyFill="1" applyBorder="1" applyAlignment="1">
      <alignment horizontal="center" vertical="center" wrapText="1"/>
    </xf>
    <xf numFmtId="16" fontId="127" fillId="0" borderId="43" xfId="881" applyNumberFormat="1" applyFont="1" applyFill="1" applyBorder="1" applyAlignment="1">
      <alignment horizontal="center" vertical="top" wrapText="1"/>
    </xf>
    <xf numFmtId="166" fontId="130" fillId="0" borderId="43" xfId="882" applyNumberFormat="1" applyFont="1" applyFill="1" applyBorder="1" applyAlignment="1">
      <alignment horizontal="center" vertical="center" wrapText="1"/>
    </xf>
    <xf numFmtId="4" fontId="130" fillId="0" borderId="43" xfId="881" applyNumberFormat="1" applyFont="1" applyFill="1" applyBorder="1" applyAlignment="1">
      <alignment horizontal="left" vertical="top" wrapText="1"/>
    </xf>
    <xf numFmtId="4" fontId="127" fillId="0" borderId="43" xfId="881" applyNumberFormat="1" applyFont="1" applyFill="1" applyBorder="1" applyAlignment="1">
      <alignment horizontal="justify" vertical="top" wrapText="1"/>
    </xf>
    <xf numFmtId="0" fontId="130" fillId="0" borderId="43" xfId="881" applyFont="1" applyFill="1" applyBorder="1" applyAlignment="1">
      <alignment vertical="center" wrapText="1"/>
    </xf>
    <xf numFmtId="0" fontId="127" fillId="0" borderId="43" xfId="882" applyFont="1" applyFill="1" applyBorder="1" applyAlignment="1">
      <alignment horizontal="justify" vertical="top" wrapText="1"/>
    </xf>
    <xf numFmtId="0" fontId="130" fillId="0" borderId="43" xfId="882" applyFont="1" applyFill="1" applyBorder="1" applyAlignment="1">
      <alignment vertical="top" wrapText="1"/>
    </xf>
    <xf numFmtId="4" fontId="127" fillId="0" borderId="43" xfId="881" applyNumberFormat="1" applyFont="1" applyFill="1" applyBorder="1" applyAlignment="1">
      <alignment horizontal="left" vertical="top" wrapText="1"/>
    </xf>
    <xf numFmtId="16" fontId="130" fillId="0" borderId="43" xfId="881" applyNumberFormat="1" applyFont="1" applyFill="1" applyBorder="1" applyAlignment="1">
      <alignment vertical="top" wrapText="1"/>
    </xf>
    <xf numFmtId="4" fontId="127" fillId="0" borderId="43" xfId="1" applyNumberFormat="1" applyFont="1" applyBorder="1" applyAlignment="1">
      <alignment horizontal="center" vertical="center"/>
    </xf>
    <xf numFmtId="4" fontId="127" fillId="0" borderId="43" xfId="1" applyNumberFormat="1" applyFont="1" applyBorder="1" applyAlignment="1">
      <alignment horizontal="center" vertical="center" wrapText="1"/>
    </xf>
    <xf numFmtId="4" fontId="130" fillId="0" borderId="43" xfId="1" applyNumberFormat="1" applyFont="1" applyBorder="1" applyAlignment="1">
      <alignment horizontal="left" vertical="top" wrapText="1"/>
    </xf>
    <xf numFmtId="4" fontId="130" fillId="3" borderId="43" xfId="1" applyNumberFormat="1" applyFont="1" applyFill="1" applyBorder="1" applyAlignment="1">
      <alignment horizontal="center" vertical="center" wrapText="1"/>
    </xf>
    <xf numFmtId="167" fontId="127" fillId="0" borderId="43" xfId="1" applyNumberFormat="1" applyFont="1" applyBorder="1" applyAlignment="1">
      <alignment horizontal="left" vertical="top" wrapText="1"/>
    </xf>
    <xf numFmtId="49" fontId="127" fillId="0" borderId="43" xfId="1" applyNumberFormat="1" applyFont="1" applyBorder="1" applyAlignment="1">
      <alignment horizontal="center" vertical="top" wrapText="1"/>
    </xf>
    <xf numFmtId="0" fontId="127" fillId="0" borderId="43" xfId="1" applyFont="1" applyBorder="1" applyAlignment="1">
      <alignment horizontal="left" vertical="top" wrapText="1"/>
    </xf>
    <xf numFmtId="49" fontId="130" fillId="0" borderId="43" xfId="1" applyNumberFormat="1" applyFont="1" applyBorder="1" applyAlignment="1">
      <alignment horizontal="center" vertical="top" wrapText="1"/>
    </xf>
    <xf numFmtId="0" fontId="130" fillId="0" borderId="43" xfId="1" applyFont="1" applyBorder="1" applyAlignment="1">
      <alignment horizontal="left" vertical="top" wrapText="1"/>
    </xf>
    <xf numFmtId="166" fontId="130" fillId="0" borderId="43" xfId="1" applyNumberFormat="1" applyFont="1" applyBorder="1" applyAlignment="1">
      <alignment horizontal="left" vertical="top" wrapText="1"/>
    </xf>
    <xf numFmtId="0" fontId="127" fillId="0" borderId="43" xfId="1" applyFont="1" applyBorder="1" applyAlignment="1">
      <alignment horizontal="center" vertical="center" wrapText="1"/>
    </xf>
    <xf numFmtId="4" fontId="127" fillId="0" borderId="43" xfId="1" applyNumberFormat="1" applyFont="1" applyBorder="1" applyAlignment="1">
      <alignment horizontal="left" vertical="top"/>
    </xf>
    <xf numFmtId="166" fontId="127" fillId="0" borderId="43" xfId="1" applyNumberFormat="1" applyFont="1" applyBorder="1" applyAlignment="1">
      <alignment horizontal="left" vertical="top" wrapText="1"/>
    </xf>
    <xf numFmtId="4" fontId="127" fillId="0" borderId="43" xfId="1" applyNumberFormat="1" applyFont="1" applyBorder="1" applyAlignment="1">
      <alignment horizontal="left" vertical="center"/>
    </xf>
    <xf numFmtId="49" fontId="127" fillId="0" borderId="43" xfId="1" applyNumberFormat="1" applyFont="1" applyBorder="1" applyAlignment="1">
      <alignment horizontal="left" vertical="top" wrapText="1"/>
    </xf>
    <xf numFmtId="49" fontId="127" fillId="0" borderId="43" xfId="1" applyNumberFormat="1" applyFont="1" applyBorder="1" applyAlignment="1">
      <alignment horizontal="left" vertical="center" wrapText="1"/>
    </xf>
    <xf numFmtId="4" fontId="130" fillId="0" borderId="43" xfId="882" applyNumberFormat="1" applyFont="1" applyFill="1" applyBorder="1" applyAlignment="1">
      <alignment vertical="top" wrapText="1"/>
    </xf>
    <xf numFmtId="49" fontId="135" fillId="0" borderId="43" xfId="1456" applyNumberFormat="1" applyFont="1" applyFill="1" applyBorder="1" applyAlignment="1">
      <alignment horizontal="center" vertical="top"/>
    </xf>
    <xf numFmtId="0" fontId="135" fillId="0" borderId="43" xfId="1456" applyFont="1" applyFill="1" applyBorder="1" applyAlignment="1">
      <alignment horizontal="left" vertical="top" wrapText="1"/>
    </xf>
    <xf numFmtId="166" fontId="130" fillId="0" borderId="43" xfId="1" applyNumberFormat="1" applyFont="1" applyFill="1" applyBorder="1" applyAlignment="1">
      <alignment horizontal="left" vertical="top" wrapText="1"/>
    </xf>
    <xf numFmtId="4" fontId="135" fillId="0" borderId="43" xfId="1456" applyNumberFormat="1" applyFont="1" applyFill="1" applyBorder="1" applyAlignment="1">
      <alignment horizontal="center" vertical="center"/>
    </xf>
    <xf numFmtId="167" fontId="130" fillId="0" borderId="43" xfId="1" applyNumberFormat="1" applyFont="1" applyFill="1" applyBorder="1" applyAlignment="1">
      <alignment horizontal="center" vertical="center" wrapText="1"/>
    </xf>
    <xf numFmtId="4" fontId="135" fillId="0" borderId="43" xfId="1456" applyNumberFormat="1" applyFont="1" applyFill="1" applyBorder="1" applyAlignment="1">
      <alignment horizontal="justify" vertical="top" wrapText="1"/>
    </xf>
    <xf numFmtId="166" fontId="127" fillId="0" borderId="43" xfId="1" applyNumberFormat="1" applyFont="1" applyFill="1" applyBorder="1" applyAlignment="1">
      <alignment horizontal="left" vertical="top" wrapText="1"/>
    </xf>
    <xf numFmtId="4" fontId="127" fillId="0" borderId="43" xfId="1" applyNumberFormat="1" applyFont="1" applyFill="1" applyBorder="1" applyAlignment="1">
      <alignment horizontal="center" vertical="center"/>
    </xf>
    <xf numFmtId="167" fontId="127" fillId="0" borderId="43" xfId="1" applyNumberFormat="1" applyFont="1" applyFill="1" applyBorder="1" applyAlignment="1">
      <alignment horizontal="center" vertical="center" wrapText="1"/>
    </xf>
    <xf numFmtId="49" fontId="135" fillId="0" borderId="43" xfId="1456" applyNumberFormat="1" applyFont="1" applyFill="1" applyBorder="1" applyAlignment="1">
      <alignment horizontal="center"/>
    </xf>
    <xf numFmtId="0" fontId="137" fillId="0" borderId="43" xfId="1456" applyFont="1" applyFill="1" applyBorder="1" applyAlignment="1">
      <alignment horizontal="center" vertical="center"/>
    </xf>
    <xf numFmtId="166" fontId="137" fillId="0" borderId="43" xfId="1456" applyNumberFormat="1" applyFont="1" applyFill="1" applyBorder="1" applyAlignment="1">
      <alignment horizontal="left" vertical="top" wrapText="1"/>
    </xf>
    <xf numFmtId="4" fontId="137" fillId="0" borderId="43" xfId="1456" applyNumberFormat="1" applyFont="1" applyFill="1" applyBorder="1" applyAlignment="1">
      <alignment horizontal="center" vertical="center"/>
    </xf>
    <xf numFmtId="4" fontId="137" fillId="0" borderId="43" xfId="1456" applyNumberFormat="1" applyFont="1" applyFill="1" applyBorder="1" applyAlignment="1">
      <alignment horizontal="justify" vertical="top"/>
    </xf>
    <xf numFmtId="166" fontId="137" fillId="0" borderId="43" xfId="1456" applyNumberFormat="1" applyFont="1" applyFill="1" applyBorder="1" applyAlignment="1">
      <alignment horizontal="justify" vertical="top" wrapText="1"/>
    </xf>
    <xf numFmtId="49" fontId="137" fillId="0" borderId="43" xfId="1456" applyNumberFormat="1" applyFont="1" applyFill="1" applyBorder="1" applyAlignment="1">
      <alignment horizontal="center" vertical="top"/>
    </xf>
    <xf numFmtId="0" fontId="137" fillId="0" borderId="43" xfId="1456" applyFont="1" applyFill="1" applyBorder="1" applyAlignment="1">
      <alignment horizontal="left" vertical="top" wrapText="1"/>
    </xf>
    <xf numFmtId="166" fontId="135" fillId="0" borderId="43" xfId="1456" applyNumberFormat="1" applyFont="1" applyFill="1" applyBorder="1" applyAlignment="1">
      <alignment horizontal="justify" vertical="top" wrapText="1"/>
    </xf>
    <xf numFmtId="4" fontId="127" fillId="0" borderId="43" xfId="1" applyNumberFormat="1" applyFont="1" applyBorder="1" applyAlignment="1">
      <alignment horizontal="center" vertical="center"/>
    </xf>
    <xf numFmtId="4" fontId="127" fillId="0" borderId="43" xfId="1" applyNumberFormat="1" applyFont="1" applyBorder="1" applyAlignment="1">
      <alignment horizontal="center" vertical="center" wrapText="1"/>
    </xf>
    <xf numFmtId="166" fontId="130" fillId="0" borderId="37" xfId="1" applyNumberFormat="1" applyFont="1" applyFill="1" applyBorder="1" applyAlignment="1">
      <alignment horizontal="left" vertical="top" wrapText="1"/>
    </xf>
    <xf numFmtId="4" fontId="130" fillId="0" borderId="37" xfId="1" applyNumberFormat="1" applyFont="1" applyFill="1" applyBorder="1" applyAlignment="1">
      <alignment horizontal="center" vertical="center"/>
    </xf>
    <xf numFmtId="167" fontId="127" fillId="0" borderId="43" xfId="1" applyNumberFormat="1" applyFont="1" applyBorder="1" applyAlignment="1">
      <alignment horizontal="center" vertical="center" wrapText="1"/>
    </xf>
    <xf numFmtId="166" fontId="127" fillId="0" borderId="43" xfId="1" applyNumberFormat="1" applyFont="1" applyBorder="1" applyAlignment="1">
      <alignment horizontal="left" vertical="top" wrapText="1"/>
    </xf>
    <xf numFmtId="49" fontId="130" fillId="0" borderId="43" xfId="1" applyNumberFormat="1" applyFont="1" applyBorder="1" applyAlignment="1">
      <alignment horizontal="center" vertical="top" wrapText="1"/>
    </xf>
    <xf numFmtId="0" fontId="127" fillId="0" borderId="43" xfId="1" applyFont="1" applyBorder="1" applyAlignment="1">
      <alignment horizontal="center" vertical="center" wrapText="1"/>
    </xf>
    <xf numFmtId="0" fontId="130" fillId="0" borderId="43" xfId="1" applyFont="1" applyBorder="1" applyAlignment="1">
      <alignment horizontal="left" vertical="top" wrapText="1"/>
    </xf>
    <xf numFmtId="166" fontId="130" fillId="0" borderId="43" xfId="1" applyNumberFormat="1" applyFont="1" applyBorder="1" applyAlignment="1">
      <alignment horizontal="left" vertical="top" wrapText="1"/>
    </xf>
    <xf numFmtId="0" fontId="130" fillId="0" borderId="37" xfId="1" applyFont="1" applyBorder="1" applyAlignment="1">
      <alignment horizontal="left" vertical="top" wrapText="1"/>
    </xf>
    <xf numFmtId="166" fontId="130" fillId="0" borderId="37" xfId="1" applyNumberFormat="1" applyFont="1" applyBorder="1" applyAlignment="1">
      <alignment horizontal="left" vertical="top" wrapText="1"/>
    </xf>
    <xf numFmtId="4" fontId="130" fillId="0" borderId="37" xfId="1" applyNumberFormat="1" applyFont="1" applyBorder="1" applyAlignment="1">
      <alignment horizontal="center" vertical="center"/>
    </xf>
    <xf numFmtId="49" fontId="130" fillId="0" borderId="37" xfId="1" applyNumberFormat="1" applyFont="1" applyBorder="1" applyAlignment="1">
      <alignment horizontal="center" vertical="top"/>
    </xf>
    <xf numFmtId="4" fontId="130" fillId="3" borderId="37" xfId="1" applyNumberFormat="1" applyFont="1" applyFill="1" applyBorder="1" applyAlignment="1">
      <alignment horizontal="center" vertical="center"/>
    </xf>
    <xf numFmtId="0" fontId="132" fillId="0" borderId="43" xfId="1" applyFont="1" applyBorder="1" applyAlignment="1" applyProtection="1">
      <alignment horizontal="left" vertical="top" wrapText="1"/>
      <protection locked="0"/>
    </xf>
    <xf numFmtId="49" fontId="130" fillId="0" borderId="43" xfId="1" applyNumberFormat="1" applyFont="1" applyBorder="1" applyAlignment="1">
      <alignment horizontal="center" vertical="top"/>
    </xf>
    <xf numFmtId="167" fontId="132" fillId="0" borderId="43" xfId="902" applyNumberFormat="1" applyFont="1" applyBorder="1" applyAlignment="1">
      <alignment horizontal="center" vertical="center" wrapText="1"/>
    </xf>
    <xf numFmtId="167" fontId="131" fillId="0" borderId="43" xfId="902" applyNumberFormat="1" applyFont="1" applyBorder="1" applyAlignment="1">
      <alignment horizontal="center" vertical="center" wrapText="1"/>
    </xf>
    <xf numFmtId="0" fontId="127" fillId="0" borderId="43" xfId="962" applyFont="1" applyBorder="1" applyAlignment="1">
      <alignment vertical="top" wrapText="1"/>
    </xf>
    <xf numFmtId="4" fontId="127" fillId="0" borderId="43" xfId="962" applyNumberFormat="1" applyFont="1" applyBorder="1" applyAlignment="1">
      <alignment horizontal="center" vertical="center"/>
    </xf>
    <xf numFmtId="0" fontId="130" fillId="3" borderId="43" xfId="962" applyFont="1" applyFill="1" applyBorder="1" applyAlignment="1">
      <alignment horizontal="center" vertical="top" wrapText="1"/>
    </xf>
    <xf numFmtId="49" fontId="130" fillId="0" borderId="43" xfId="962" applyNumberFormat="1" applyFont="1" applyFill="1" applyBorder="1" applyAlignment="1">
      <alignment horizontal="center" vertical="top" wrapText="1"/>
    </xf>
    <xf numFmtId="0" fontId="127" fillId="0" borderId="43" xfId="962" applyFont="1" applyBorder="1" applyAlignment="1">
      <alignment horizontal="left" vertical="center" wrapText="1"/>
    </xf>
    <xf numFmtId="4" fontId="127" fillId="0" borderId="43" xfId="962" applyNumberFormat="1" applyFont="1" applyFill="1" applyBorder="1" applyAlignment="1">
      <alignment horizontal="center" vertical="center"/>
    </xf>
    <xf numFmtId="0" fontId="127" fillId="0" borderId="43" xfId="962" applyFont="1" applyBorder="1" applyAlignment="1">
      <alignment horizontal="left" vertical="top" wrapText="1"/>
    </xf>
    <xf numFmtId="167" fontId="131" fillId="0" borderId="43" xfId="902" applyNumberFormat="1" applyFont="1" applyBorder="1" applyAlignment="1">
      <alignment horizontal="left" vertical="top" wrapText="1"/>
    </xf>
    <xf numFmtId="167" fontId="131" fillId="0" borderId="43" xfId="902" applyNumberFormat="1" applyFont="1" applyFill="1" applyBorder="1" applyAlignment="1">
      <alignment vertical="top" wrapText="1"/>
    </xf>
    <xf numFmtId="0" fontId="130" fillId="3" borderId="43" xfId="962" applyFont="1" applyFill="1" applyBorder="1" applyAlignment="1">
      <alignment vertical="top" wrapText="1"/>
    </xf>
    <xf numFmtId="49" fontId="130" fillId="0" borderId="43" xfId="962" applyNumberFormat="1" applyFont="1" applyFill="1" applyBorder="1" applyAlignment="1">
      <alignment vertical="top" wrapText="1"/>
    </xf>
    <xf numFmtId="49" fontId="130" fillId="3" borderId="43" xfId="962" applyNumberFormat="1" applyFont="1" applyFill="1" applyBorder="1" applyAlignment="1">
      <alignment horizontal="center" vertical="center" wrapText="1"/>
    </xf>
    <xf numFmtId="167" fontId="132" fillId="0" borderId="43" xfId="902" applyNumberFormat="1" applyFont="1" applyBorder="1" applyAlignment="1">
      <alignment vertical="top" wrapText="1"/>
    </xf>
    <xf numFmtId="167" fontId="132" fillId="0" borderId="43" xfId="902" applyNumberFormat="1" applyFont="1" applyFill="1" applyBorder="1" applyAlignment="1">
      <alignment vertical="top" wrapText="1"/>
    </xf>
    <xf numFmtId="4" fontId="130" fillId="0" borderId="43" xfId="962" applyNumberFormat="1" applyFont="1" applyBorder="1" applyAlignment="1">
      <alignment horizontal="center" vertical="center"/>
    </xf>
    <xf numFmtId="0" fontId="130" fillId="0" borderId="43" xfId="962" applyFont="1" applyFill="1" applyBorder="1" applyAlignment="1">
      <alignment vertical="top" wrapText="1"/>
    </xf>
    <xf numFmtId="49" fontId="130" fillId="0" borderId="43" xfId="962" applyNumberFormat="1" applyFont="1" applyBorder="1" applyAlignment="1">
      <alignment horizontal="left" vertical="top" wrapText="1"/>
    </xf>
    <xf numFmtId="166" fontId="130" fillId="3" borderId="43" xfId="1" applyNumberFormat="1" applyFont="1" applyFill="1" applyBorder="1" applyAlignment="1">
      <alignment vertical="top" wrapText="1"/>
    </xf>
    <xf numFmtId="0" fontId="130" fillId="0" borderId="43" xfId="1" applyFont="1" applyFill="1" applyBorder="1" applyAlignment="1">
      <alignment horizontal="left" vertical="top" wrapText="1"/>
    </xf>
    <xf numFmtId="4" fontId="130" fillId="0" borderId="43" xfId="1" applyNumberFormat="1" applyFont="1" applyFill="1" applyBorder="1" applyAlignment="1">
      <alignment horizontal="center" vertical="center" wrapText="1"/>
    </xf>
    <xf numFmtId="0" fontId="130" fillId="0" borderId="43" xfId="895" applyFont="1" applyFill="1" applyBorder="1" applyAlignment="1">
      <alignment horizontal="center" vertical="top" wrapText="1"/>
    </xf>
    <xf numFmtId="0" fontId="135" fillId="0" borderId="43" xfId="1" applyFont="1" applyFill="1" applyBorder="1" applyAlignment="1">
      <alignment horizontal="left" vertical="center" wrapText="1"/>
    </xf>
    <xf numFmtId="167" fontId="134" fillId="0" borderId="43" xfId="1" applyNumberFormat="1" applyFont="1" applyFill="1" applyBorder="1" applyAlignment="1">
      <alignment horizontal="center" vertical="center" wrapText="1"/>
    </xf>
    <xf numFmtId="4" fontId="130" fillId="0" borderId="43" xfId="895" applyNumberFormat="1" applyFont="1" applyFill="1" applyBorder="1" applyAlignment="1">
      <alignment horizontal="center" vertical="center" wrapText="1"/>
    </xf>
    <xf numFmtId="0" fontId="130" fillId="0" borderId="43" xfId="1452" applyFont="1" applyBorder="1" applyAlignment="1">
      <alignment horizontal="left" vertical="top" wrapText="1"/>
    </xf>
    <xf numFmtId="49" fontId="127" fillId="0" borderId="43" xfId="1" applyNumberFormat="1" applyFont="1" applyBorder="1" applyAlignment="1">
      <alignment horizontal="center" vertical="top"/>
    </xf>
    <xf numFmtId="166" fontId="138" fillId="0" borderId="43" xfId="1" applyNumberFormat="1" applyFont="1" applyBorder="1" applyAlignment="1">
      <alignment horizontal="justify" vertical="top"/>
    </xf>
    <xf numFmtId="166" fontId="127" fillId="0" borderId="43" xfId="1" applyNumberFormat="1" applyFont="1" applyBorder="1" applyAlignment="1">
      <alignment horizontal="left" vertical="center" wrapText="1"/>
    </xf>
    <xf numFmtId="166" fontId="127" fillId="0" borderId="43" xfId="1" applyNumberFormat="1" applyFont="1" applyBorder="1" applyAlignment="1">
      <alignment horizontal="center" vertical="top" wrapText="1"/>
    </xf>
    <xf numFmtId="166" fontId="130" fillId="0" borderId="43" xfId="1" applyNumberFormat="1" applyFont="1" applyBorder="1" applyAlignment="1">
      <alignment horizontal="justify" vertical="top"/>
    </xf>
    <xf numFmtId="4" fontId="127" fillId="0" borderId="43" xfId="1" applyNumberFormat="1" applyFont="1" applyBorder="1" applyAlignment="1">
      <alignment horizontal="center" vertical="center"/>
    </xf>
    <xf numFmtId="4" fontId="127" fillId="0" borderId="43" xfId="1" applyNumberFormat="1" applyFont="1" applyBorder="1" applyAlignment="1">
      <alignment horizontal="center" vertical="center" wrapText="1"/>
    </xf>
    <xf numFmtId="4" fontId="130" fillId="0" borderId="43" xfId="1" applyNumberFormat="1" applyFont="1" applyBorder="1" applyAlignment="1">
      <alignment horizontal="center" vertical="center" wrapText="1"/>
    </xf>
    <xf numFmtId="4" fontId="127" fillId="0" borderId="43" xfId="840" applyNumberFormat="1" applyFont="1" applyBorder="1" applyAlignment="1">
      <alignment horizontal="center" vertical="center"/>
    </xf>
    <xf numFmtId="0" fontId="127" fillId="0" borderId="43" xfId="840" applyFont="1" applyBorder="1" applyAlignment="1">
      <alignment horizontal="left" vertical="top" wrapText="1"/>
    </xf>
    <xf numFmtId="0" fontId="130" fillId="0" borderId="43" xfId="840" applyFont="1" applyBorder="1" applyAlignment="1">
      <alignment horizontal="left" vertical="top" wrapText="1"/>
    </xf>
    <xf numFmtId="4" fontId="127" fillId="0" borderId="1" xfId="1" applyNumberFormat="1" applyFont="1" applyBorder="1" applyAlignment="1">
      <alignment horizontal="center" vertical="top"/>
    </xf>
    <xf numFmtId="49" fontId="127" fillId="0" borderId="1" xfId="1" applyNumberFormat="1" applyFont="1" applyBorder="1" applyAlignment="1">
      <alignment horizontal="center" vertical="top"/>
    </xf>
    <xf numFmtId="1" fontId="130" fillId="0" borderId="43" xfId="895" applyNumberFormat="1" applyFont="1" applyBorder="1" applyAlignment="1">
      <alignment horizontal="left" vertical="top" wrapText="1"/>
    </xf>
    <xf numFmtId="4" fontId="130" fillId="0" borderId="43" xfId="895" applyNumberFormat="1" applyFont="1" applyBorder="1" applyAlignment="1">
      <alignment horizontal="center" vertical="center" wrapText="1"/>
    </xf>
    <xf numFmtId="2" fontId="130" fillId="0" borderId="43" xfId="895" applyNumberFormat="1" applyFont="1" applyBorder="1" applyAlignment="1">
      <alignment horizontal="center" vertical="center" wrapText="1"/>
    </xf>
    <xf numFmtId="0" fontId="130" fillId="0" borderId="43" xfId="895" applyFont="1" applyBorder="1" applyAlignment="1">
      <alignment horizontal="left" vertical="top" wrapText="1"/>
    </xf>
    <xf numFmtId="1" fontId="127" fillId="0" borderId="43" xfId="895" applyNumberFormat="1" applyFont="1" applyBorder="1" applyAlignment="1">
      <alignment horizontal="left" vertical="top" wrapText="1"/>
    </xf>
    <xf numFmtId="4" fontId="127" fillId="0" borderId="43" xfId="895" applyNumberFormat="1" applyFont="1" applyFill="1" applyBorder="1" applyAlignment="1">
      <alignment horizontal="center" vertical="center" wrapText="1"/>
    </xf>
    <xf numFmtId="4" fontId="127" fillId="0" borderId="43" xfId="895" applyNumberFormat="1" applyFont="1" applyBorder="1" applyAlignment="1">
      <alignment horizontal="center" vertical="center" wrapText="1"/>
    </xf>
    <xf numFmtId="2" fontId="127" fillId="0" borderId="43" xfId="895" applyNumberFormat="1" applyFont="1" applyBorder="1" applyAlignment="1">
      <alignment horizontal="center" vertical="center" wrapText="1"/>
    </xf>
    <xf numFmtId="0" fontId="127" fillId="0" borderId="43" xfId="895" applyFont="1" applyBorder="1" applyAlignment="1">
      <alignment horizontal="left" vertical="top" wrapText="1"/>
    </xf>
    <xf numFmtId="4" fontId="137" fillId="0" borderId="43" xfId="895" applyNumberFormat="1" applyFont="1" applyFill="1" applyBorder="1" applyAlignment="1">
      <alignment horizontal="center" vertical="center" wrapText="1"/>
    </xf>
    <xf numFmtId="4" fontId="137" fillId="0" borderId="43" xfId="895" applyNumberFormat="1" applyFont="1" applyBorder="1" applyAlignment="1">
      <alignment horizontal="center" vertical="center" wrapText="1"/>
    </xf>
    <xf numFmtId="16" fontId="130" fillId="0" borderId="43" xfId="895" applyNumberFormat="1" applyFont="1" applyBorder="1" applyAlignment="1">
      <alignment vertical="top" wrapText="1"/>
    </xf>
    <xf numFmtId="1" fontId="130" fillId="0" borderId="43" xfId="895" applyNumberFormat="1" applyFont="1" applyBorder="1" applyAlignment="1">
      <alignment vertical="top" wrapText="1"/>
    </xf>
    <xf numFmtId="4" fontId="127" fillId="0" borderId="43" xfId="881" applyNumberFormat="1" applyFont="1" applyFill="1" applyBorder="1" applyAlignment="1">
      <alignment horizontal="center" vertical="center" wrapText="1"/>
    </xf>
    <xf numFmtId="0" fontId="127" fillId="0" borderId="0" xfId="1" applyFont="1" applyAlignment="1">
      <alignment horizontal="center" vertical="center"/>
    </xf>
    <xf numFmtId="0" fontId="114" fillId="0" borderId="0" xfId="1" applyFont="1" applyAlignment="1">
      <alignment horizontal="center" vertical="center"/>
    </xf>
    <xf numFmtId="49" fontId="104" fillId="0" borderId="13" xfId="1" applyNumberFormat="1" applyFont="1" applyBorder="1" applyAlignment="1">
      <alignment horizontal="center" vertical="center" wrapText="1"/>
    </xf>
    <xf numFmtId="49" fontId="104" fillId="0" borderId="14" xfId="1" applyNumberFormat="1" applyFont="1" applyBorder="1" applyAlignment="1">
      <alignment horizontal="center" vertical="center" wrapText="1"/>
    </xf>
    <xf numFmtId="0" fontId="142" fillId="0" borderId="1" xfId="1" applyFont="1" applyBorder="1" applyAlignment="1">
      <alignment horizontal="center" vertical="center"/>
    </xf>
    <xf numFmtId="0" fontId="130" fillId="0" borderId="0" xfId="878" applyFont="1" applyFill="1" applyAlignment="1">
      <alignment horizontal="left" vertical="center"/>
    </xf>
    <xf numFmtId="49" fontId="128" fillId="3" borderId="1" xfId="1" applyNumberFormat="1" applyFont="1" applyFill="1" applyBorder="1" applyAlignment="1">
      <alignment horizontal="center" vertical="center" wrapText="1"/>
    </xf>
    <xf numFmtId="0" fontId="127" fillId="0" borderId="0" xfId="1" applyFont="1" applyFill="1" applyAlignment="1">
      <alignment horizontal="center" vertical="center"/>
    </xf>
    <xf numFmtId="0" fontId="127" fillId="3" borderId="1" xfId="1" applyFont="1" applyFill="1" applyBorder="1" applyAlignment="1">
      <alignment horizontal="center" vertical="center" wrapText="1"/>
    </xf>
    <xf numFmtId="0" fontId="126" fillId="3" borderId="1" xfId="1" applyFont="1" applyFill="1" applyBorder="1" applyAlignment="1">
      <alignment horizontal="center" vertical="center" wrapText="1"/>
    </xf>
    <xf numFmtId="167" fontId="126" fillId="3" borderId="1" xfId="1" applyNumberFormat="1" applyFont="1" applyFill="1" applyBorder="1" applyAlignment="1">
      <alignment horizontal="center" vertical="center" wrapText="1"/>
    </xf>
    <xf numFmtId="49" fontId="128" fillId="3" borderId="12" xfId="1" applyNumberFormat="1" applyFont="1" applyFill="1" applyBorder="1" applyAlignment="1">
      <alignment horizontal="center" vertical="center" wrapText="1"/>
    </xf>
    <xf numFmtId="49" fontId="128" fillId="3" borderId="16" xfId="1" applyNumberFormat="1" applyFont="1" applyFill="1" applyBorder="1" applyAlignment="1">
      <alignment horizontal="center" vertical="center" wrapText="1"/>
    </xf>
    <xf numFmtId="49" fontId="128" fillId="3" borderId="17" xfId="1" applyNumberFormat="1" applyFont="1" applyFill="1" applyBorder="1" applyAlignment="1">
      <alignment horizontal="center" vertical="center" wrapText="1"/>
    </xf>
    <xf numFmtId="49" fontId="128" fillId="3" borderId="1" xfId="1" applyNumberFormat="1" applyFont="1" applyFill="1" applyBorder="1" applyAlignment="1">
      <alignment horizontal="center" vertical="center"/>
    </xf>
    <xf numFmtId="49" fontId="127" fillId="3" borderId="1" xfId="1" applyNumberFormat="1" applyFont="1" applyFill="1" applyBorder="1" applyAlignment="1">
      <alignment horizontal="center" vertical="center" wrapText="1"/>
    </xf>
    <xf numFmtId="0" fontId="127" fillId="3" borderId="1" xfId="1" applyFont="1" applyFill="1" applyBorder="1" applyAlignment="1">
      <alignment horizontal="center" vertical="center"/>
    </xf>
    <xf numFmtId="0" fontId="127" fillId="3" borderId="43" xfId="1" applyFont="1" applyFill="1" applyBorder="1" applyAlignment="1">
      <alignment horizontal="center" vertical="center" wrapText="1"/>
    </xf>
    <xf numFmtId="49" fontId="128" fillId="3" borderId="12" xfId="1" applyNumberFormat="1" applyFont="1" applyFill="1" applyBorder="1" applyAlignment="1">
      <alignment horizontal="center" vertical="center"/>
    </xf>
    <xf numFmtId="49" fontId="128" fillId="3" borderId="16" xfId="1" applyNumberFormat="1" applyFont="1" applyFill="1" applyBorder="1" applyAlignment="1">
      <alignment horizontal="center" vertical="center"/>
    </xf>
    <xf numFmtId="49" fontId="128" fillId="3" borderId="17" xfId="1" applyNumberFormat="1" applyFont="1" applyFill="1" applyBorder="1" applyAlignment="1">
      <alignment horizontal="center" vertical="center"/>
    </xf>
    <xf numFmtId="0" fontId="127" fillId="0" borderId="11" xfId="1" applyFont="1" applyFill="1" applyBorder="1" applyAlignment="1">
      <alignment horizontal="center" vertical="center"/>
    </xf>
    <xf numFmtId="0" fontId="131" fillId="26" borderId="13" xfId="1" applyFont="1" applyFill="1" applyBorder="1" applyAlignment="1">
      <alignment horizontal="center" vertical="top" wrapText="1"/>
    </xf>
    <xf numFmtId="0" fontId="131" fillId="26" borderId="14" xfId="1" applyFont="1" applyFill="1" applyBorder="1" applyAlignment="1">
      <alignment horizontal="center" vertical="top" wrapText="1"/>
    </xf>
    <xf numFmtId="0" fontId="131" fillId="26" borderId="15" xfId="1" applyFont="1" applyFill="1" applyBorder="1" applyAlignment="1">
      <alignment horizontal="center" vertical="top" wrapText="1"/>
    </xf>
    <xf numFmtId="0" fontId="130" fillId="0" borderId="13" xfId="1" applyFont="1" applyFill="1" applyBorder="1" applyAlignment="1">
      <alignment horizontal="left" vertical="top" wrapText="1"/>
    </xf>
    <xf numFmtId="0" fontId="130" fillId="0" borderId="14" xfId="1" applyFont="1" applyFill="1" applyBorder="1" applyAlignment="1">
      <alignment horizontal="left" vertical="top" wrapText="1"/>
    </xf>
    <xf numFmtId="0" fontId="130" fillId="0" borderId="15" xfId="1" applyFont="1" applyFill="1" applyBorder="1" applyAlignment="1">
      <alignment horizontal="left" vertical="top" wrapText="1"/>
    </xf>
    <xf numFmtId="0" fontId="127" fillId="0" borderId="1" xfId="1" applyFont="1" applyBorder="1" applyAlignment="1">
      <alignment horizontal="center" vertical="top" wrapText="1"/>
    </xf>
    <xf numFmtId="0" fontId="130" fillId="0" borderId="1" xfId="1" applyFont="1" applyBorder="1" applyAlignment="1">
      <alignment horizontal="center" vertical="top" wrapText="1"/>
    </xf>
    <xf numFmtId="0" fontId="106" fillId="0" borderId="0" xfId="1" applyFont="1"/>
    <xf numFmtId="0" fontId="127" fillId="0" borderId="1" xfId="1" applyFont="1" applyBorder="1" applyAlignment="1">
      <alignment horizontal="center" vertical="center" wrapText="1"/>
    </xf>
    <xf numFmtId="0" fontId="127" fillId="0" borderId="0" xfId="1" applyFont="1" applyBorder="1" applyAlignment="1">
      <alignment horizontal="center" vertical="center" wrapText="1"/>
    </xf>
    <xf numFmtId="0" fontId="127" fillId="0" borderId="0" xfId="1" applyFont="1" applyBorder="1" applyAlignment="1">
      <alignment horizontal="center" vertical="center"/>
    </xf>
    <xf numFmtId="0" fontId="127" fillId="0" borderId="11" xfId="1" applyFont="1" applyBorder="1" applyAlignment="1">
      <alignment horizontal="center" vertical="center"/>
    </xf>
    <xf numFmtId="4" fontId="134" fillId="0" borderId="41" xfId="1" applyNumberFormat="1" applyFont="1" applyBorder="1" applyAlignment="1">
      <alignment horizontal="center" vertical="top" wrapText="1"/>
    </xf>
    <xf numFmtId="4" fontId="134" fillId="0" borderId="16" xfId="1" applyNumberFormat="1" applyFont="1" applyBorder="1" applyAlignment="1">
      <alignment horizontal="center" vertical="top" wrapText="1"/>
    </xf>
    <xf numFmtId="4" fontId="134" fillId="0" borderId="42" xfId="1" applyNumberFormat="1" applyFont="1" applyBorder="1" applyAlignment="1">
      <alignment horizontal="center" vertical="top" wrapText="1"/>
    </xf>
    <xf numFmtId="4" fontId="127" fillId="0" borderId="41" xfId="1" applyNumberFormat="1" applyFont="1" applyBorder="1" applyAlignment="1">
      <alignment horizontal="center" vertical="center" wrapText="1"/>
    </xf>
    <xf numFmtId="4" fontId="127" fillId="0" borderId="16" xfId="1" applyNumberFormat="1" applyFont="1" applyBorder="1" applyAlignment="1">
      <alignment horizontal="center" vertical="center" wrapText="1"/>
    </xf>
    <xf numFmtId="4" fontId="127" fillId="0" borderId="42" xfId="1" applyNumberFormat="1" applyFont="1" applyBorder="1" applyAlignment="1">
      <alignment horizontal="center" vertical="center" wrapText="1"/>
    </xf>
    <xf numFmtId="4" fontId="134" fillId="0" borderId="43" xfId="1" applyNumberFormat="1" applyFont="1" applyBorder="1" applyAlignment="1">
      <alignment horizontal="center" vertical="center" wrapText="1"/>
    </xf>
    <xf numFmtId="4" fontId="127" fillId="0" borderId="33" xfId="1" applyNumberFormat="1" applyFont="1" applyBorder="1" applyAlignment="1">
      <alignment horizontal="center" vertical="center" wrapText="1"/>
    </xf>
    <xf numFmtId="4" fontId="127" fillId="0" borderId="34" xfId="1" applyNumberFormat="1" applyFont="1" applyBorder="1" applyAlignment="1">
      <alignment horizontal="center" vertical="center" wrapText="1"/>
    </xf>
    <xf numFmtId="4" fontId="127" fillId="0" borderId="35" xfId="1" applyNumberFormat="1" applyFont="1" applyBorder="1" applyAlignment="1">
      <alignment horizontal="center" vertical="center" wrapText="1"/>
    </xf>
    <xf numFmtId="4" fontId="127" fillId="0" borderId="28" xfId="1" applyNumberFormat="1" applyFont="1" applyBorder="1" applyAlignment="1">
      <alignment horizontal="center" vertical="center" wrapText="1"/>
    </xf>
    <xf numFmtId="4" fontId="133" fillId="0" borderId="28" xfId="1" applyNumberFormat="1" applyFont="1" applyBorder="1" applyAlignment="1">
      <alignment horizontal="center" vertical="center" wrapText="1"/>
    </xf>
    <xf numFmtId="172" fontId="130" fillId="0" borderId="28" xfId="1" applyNumberFormat="1" applyFont="1" applyBorder="1" applyAlignment="1">
      <alignment horizontal="center" vertical="center"/>
    </xf>
    <xf numFmtId="4" fontId="130" fillId="0" borderId="31" xfId="1" applyNumberFormat="1" applyFont="1" applyBorder="1" applyAlignment="1">
      <alignment horizontal="center" vertical="top" wrapText="1"/>
    </xf>
    <xf numFmtId="4" fontId="130" fillId="0" borderId="16" xfId="1" applyNumberFormat="1" applyFont="1" applyBorder="1" applyAlignment="1">
      <alignment horizontal="center" vertical="top" wrapText="1"/>
    </xf>
    <xf numFmtId="4" fontId="130" fillId="0" borderId="17" xfId="1" applyNumberFormat="1" applyFont="1" applyBorder="1" applyAlignment="1">
      <alignment horizontal="center" vertical="top" wrapText="1"/>
    </xf>
    <xf numFmtId="4" fontId="130" fillId="0" borderId="31" xfId="1" applyNumberFormat="1" applyFont="1" applyBorder="1" applyAlignment="1">
      <alignment horizontal="left" vertical="top" wrapText="1"/>
    </xf>
    <xf numFmtId="4" fontId="130" fillId="0" borderId="16" xfId="1" applyNumberFormat="1" applyFont="1" applyBorder="1" applyAlignment="1">
      <alignment horizontal="left" vertical="top" wrapText="1"/>
    </xf>
    <xf numFmtId="4" fontId="130" fillId="0" borderId="17" xfId="1" applyNumberFormat="1" applyFont="1" applyBorder="1" applyAlignment="1">
      <alignment horizontal="left" vertical="top" wrapText="1"/>
    </xf>
    <xf numFmtId="4" fontId="134" fillId="0" borderId="31" xfId="1" applyNumberFormat="1" applyFont="1" applyBorder="1" applyAlignment="1">
      <alignment horizontal="left" vertical="top" wrapText="1"/>
    </xf>
    <xf numFmtId="4" fontId="134" fillId="0" borderId="16" xfId="1" applyNumberFormat="1" applyFont="1" applyBorder="1" applyAlignment="1">
      <alignment horizontal="left" vertical="top" wrapText="1"/>
    </xf>
    <xf numFmtId="4" fontId="134" fillId="0" borderId="17" xfId="1" applyNumberFormat="1" applyFont="1" applyBorder="1" applyAlignment="1">
      <alignment horizontal="left" vertical="top" wrapText="1"/>
    </xf>
    <xf numFmtId="4" fontId="131" fillId="0" borderId="32" xfId="1" applyNumberFormat="1" applyFont="1" applyBorder="1" applyAlignment="1" applyProtection="1">
      <alignment horizontal="center" vertical="center" wrapText="1"/>
      <protection locked="0"/>
    </xf>
    <xf numFmtId="4" fontId="133" fillId="0" borderId="28" xfId="1" applyNumberFormat="1" applyFont="1" applyBorder="1" applyAlignment="1">
      <alignment horizontal="center" vertical="top" wrapText="1"/>
    </xf>
    <xf numFmtId="4" fontId="133" fillId="0" borderId="28" xfId="1" applyNumberFormat="1" applyFont="1" applyBorder="1" applyAlignment="1">
      <alignment horizontal="left" vertical="top" wrapText="1"/>
    </xf>
    <xf numFmtId="4" fontId="134" fillId="0" borderId="43" xfId="1" applyNumberFormat="1" applyFont="1" applyBorder="1" applyAlignment="1">
      <alignment horizontal="center" vertical="top" wrapText="1"/>
    </xf>
    <xf numFmtId="4" fontId="134" fillId="0" borderId="43" xfId="1" applyNumberFormat="1" applyFont="1" applyBorder="1" applyAlignment="1">
      <alignment horizontal="left" vertical="top" wrapText="1"/>
    </xf>
    <xf numFmtId="4" fontId="130" fillId="0" borderId="32" xfId="1" applyNumberFormat="1" applyFont="1" applyBorder="1" applyAlignment="1">
      <alignment horizontal="center" vertical="center" wrapText="1"/>
    </xf>
    <xf numFmtId="4" fontId="127" fillId="0" borderId="32" xfId="1" applyNumberFormat="1" applyFont="1" applyBorder="1" applyAlignment="1">
      <alignment horizontal="center" vertical="center" wrapText="1"/>
    </xf>
    <xf numFmtId="4" fontId="133" fillId="0" borderId="32" xfId="1" applyNumberFormat="1" applyFont="1" applyBorder="1" applyAlignment="1">
      <alignment horizontal="center" vertical="center" wrapText="1"/>
    </xf>
    <xf numFmtId="4" fontId="127" fillId="0" borderId="31" xfId="1" applyNumberFormat="1" applyFont="1" applyBorder="1" applyAlignment="1">
      <alignment horizontal="left" vertical="top" wrapText="1"/>
    </xf>
    <xf numFmtId="4" fontId="127" fillId="0" borderId="16" xfId="1" applyNumberFormat="1" applyFont="1" applyBorder="1" applyAlignment="1">
      <alignment horizontal="left" vertical="top" wrapText="1"/>
    </xf>
    <xf numFmtId="4" fontId="127" fillId="0" borderId="17" xfId="1" applyNumberFormat="1" applyFont="1" applyBorder="1" applyAlignment="1">
      <alignment horizontal="left" vertical="top" wrapText="1"/>
    </xf>
    <xf numFmtId="4" fontId="127" fillId="0" borderId="32" xfId="1" applyNumberFormat="1" applyFont="1" applyBorder="1" applyAlignment="1">
      <alignment horizontal="justify" vertical="top" wrapText="1"/>
    </xf>
    <xf numFmtId="172" fontId="130" fillId="0" borderId="31" xfId="1" applyNumberFormat="1" applyFont="1" applyBorder="1" applyAlignment="1">
      <alignment horizontal="left" vertical="top" wrapText="1"/>
    </xf>
    <xf numFmtId="172" fontId="130" fillId="0" borderId="16" xfId="1" applyNumberFormat="1" applyFont="1" applyBorder="1" applyAlignment="1">
      <alignment horizontal="left" vertical="top" wrapText="1"/>
    </xf>
    <xf numFmtId="172" fontId="130" fillId="0" borderId="17" xfId="1" applyNumberFormat="1" applyFont="1" applyBorder="1" applyAlignment="1">
      <alignment horizontal="left" vertical="top" wrapText="1"/>
    </xf>
    <xf numFmtId="4" fontId="140" fillId="0" borderId="31" xfId="1" applyNumberFormat="1" applyFont="1" applyBorder="1" applyAlignment="1">
      <alignment horizontal="left" vertical="top" wrapText="1"/>
    </xf>
    <xf numFmtId="4" fontId="127" fillId="0" borderId="31" xfId="1" applyNumberFormat="1" applyFont="1" applyBorder="1" applyAlignment="1">
      <alignment horizontal="center" vertical="top" wrapText="1"/>
    </xf>
    <xf numFmtId="4" fontId="127" fillId="0" borderId="16" xfId="1" applyNumberFormat="1" applyFont="1" applyBorder="1" applyAlignment="1">
      <alignment horizontal="center" vertical="top" wrapText="1"/>
    </xf>
    <xf numFmtId="4" fontId="127" fillId="0" borderId="17" xfId="1" applyNumberFormat="1" applyFont="1" applyBorder="1" applyAlignment="1">
      <alignment horizontal="center" vertical="top" wrapText="1"/>
    </xf>
    <xf numFmtId="4" fontId="133" fillId="0" borderId="31" xfId="1" applyNumberFormat="1" applyFont="1" applyBorder="1" applyAlignment="1">
      <alignment horizontal="center" vertical="top" wrapText="1"/>
    </xf>
    <xf numFmtId="4" fontId="133" fillId="0" borderId="16" xfId="1" applyNumberFormat="1" applyFont="1" applyBorder="1" applyAlignment="1">
      <alignment horizontal="center" vertical="top" wrapText="1"/>
    </xf>
    <xf numFmtId="4" fontId="133" fillId="0" borderId="17" xfId="1" applyNumberFormat="1" applyFont="1" applyBorder="1" applyAlignment="1">
      <alignment horizontal="center" vertical="top" wrapText="1"/>
    </xf>
    <xf numFmtId="4" fontId="133" fillId="0" borderId="43" xfId="1" applyNumberFormat="1" applyFont="1" applyBorder="1" applyAlignment="1">
      <alignment horizontal="left" vertical="top" wrapText="1"/>
    </xf>
    <xf numFmtId="4" fontId="134" fillId="0" borderId="31" xfId="1" applyNumberFormat="1" applyFont="1" applyBorder="1" applyAlignment="1">
      <alignment horizontal="center" vertical="top" wrapText="1"/>
    </xf>
    <xf numFmtId="4" fontId="134" fillId="0" borderId="17" xfId="1" applyNumberFormat="1" applyFont="1" applyBorder="1" applyAlignment="1">
      <alignment horizontal="center" vertical="top" wrapText="1"/>
    </xf>
    <xf numFmtId="4" fontId="131" fillId="0" borderId="31" xfId="1" applyNumberFormat="1" applyFont="1" applyBorder="1" applyAlignment="1" applyProtection="1">
      <alignment horizontal="left" vertical="top" wrapText="1"/>
      <protection locked="0"/>
    </xf>
    <xf numFmtId="4" fontId="131" fillId="0" borderId="16" xfId="1" applyNumberFormat="1" applyFont="1" applyBorder="1" applyAlignment="1" applyProtection="1">
      <alignment horizontal="left" vertical="top" wrapText="1"/>
      <protection locked="0"/>
    </xf>
    <xf numFmtId="4" fontId="131" fillId="0" borderId="17" xfId="1" applyNumberFormat="1" applyFont="1" applyBorder="1" applyAlignment="1" applyProtection="1">
      <alignment horizontal="left" vertical="top" wrapText="1"/>
      <protection locked="0"/>
    </xf>
    <xf numFmtId="4" fontId="130" fillId="3" borderId="32" xfId="1" applyNumberFormat="1" applyFont="1" applyFill="1" applyBorder="1" applyAlignment="1">
      <alignment horizontal="center" vertical="center"/>
    </xf>
    <xf numFmtId="4" fontId="130" fillId="0" borderId="32" xfId="1" applyNumberFormat="1" applyFont="1" applyBorder="1" applyAlignment="1">
      <alignment horizontal="center" vertical="top" wrapText="1"/>
    </xf>
    <xf numFmtId="4" fontId="130" fillId="0" borderId="32" xfId="1" applyNumberFormat="1" applyFont="1" applyBorder="1" applyAlignment="1">
      <alignment horizontal="left" vertical="top" wrapText="1"/>
    </xf>
    <xf numFmtId="4" fontId="134" fillId="0" borderId="32" xfId="1" applyNumberFormat="1" applyFont="1" applyBorder="1" applyAlignment="1">
      <alignment horizontal="center" vertical="center" wrapText="1"/>
    </xf>
    <xf numFmtId="4" fontId="130" fillId="0" borderId="32" xfId="1" applyNumberFormat="1" applyFont="1" applyBorder="1" applyAlignment="1">
      <alignment horizontal="justify" vertical="top" wrapText="1"/>
    </xf>
    <xf numFmtId="4" fontId="127" fillId="0" borderId="43" xfId="1" applyNumberFormat="1" applyFont="1" applyBorder="1" applyAlignment="1">
      <alignment horizontal="center" vertical="center" wrapText="1"/>
    </xf>
    <xf numFmtId="4" fontId="133" fillId="0" borderId="43" xfId="1" applyNumberFormat="1" applyFont="1" applyBorder="1" applyAlignment="1">
      <alignment horizontal="center" vertical="center" wrapText="1"/>
    </xf>
    <xf numFmtId="4" fontId="127" fillId="0" borderId="43" xfId="1" applyNumberFormat="1" applyFont="1" applyBorder="1" applyAlignment="1">
      <alignment horizontal="center" vertical="top" wrapText="1"/>
    </xf>
    <xf numFmtId="4" fontId="127" fillId="0" borderId="32" xfId="1" applyNumberFormat="1" applyFont="1" applyBorder="1" applyAlignment="1">
      <alignment horizontal="center" vertical="top" wrapText="1"/>
    </xf>
    <xf numFmtId="4" fontId="127" fillId="0" borderId="32" xfId="1" applyNumberFormat="1" applyFont="1" applyBorder="1" applyAlignment="1">
      <alignment horizontal="left" vertical="top" wrapText="1"/>
    </xf>
    <xf numFmtId="4" fontId="130" fillId="3" borderId="31" xfId="1" applyNumberFormat="1" applyFont="1" applyFill="1" applyBorder="1" applyAlignment="1">
      <alignment horizontal="center" vertical="center"/>
    </xf>
    <xf numFmtId="4" fontId="130" fillId="3" borderId="16" xfId="1" applyNumberFormat="1" applyFont="1" applyFill="1" applyBorder="1" applyAlignment="1">
      <alignment horizontal="center" vertical="center"/>
    </xf>
    <xf numFmtId="4" fontId="130" fillId="3" borderId="17" xfId="1" applyNumberFormat="1" applyFont="1" applyFill="1" applyBorder="1" applyAlignment="1">
      <alignment horizontal="center" vertical="center"/>
    </xf>
    <xf numFmtId="4" fontId="130" fillId="0" borderId="31" xfId="1" applyNumberFormat="1" applyFont="1" applyBorder="1" applyAlignment="1">
      <alignment horizontal="justify" vertical="top" wrapText="1"/>
    </xf>
    <xf numFmtId="4" fontId="130" fillId="0" borderId="16" xfId="1" applyNumberFormat="1" applyFont="1" applyBorder="1" applyAlignment="1">
      <alignment horizontal="justify" vertical="top" wrapText="1"/>
    </xf>
    <xf numFmtId="4" fontId="130" fillId="0" borderId="17" xfId="1" applyNumberFormat="1" applyFont="1" applyBorder="1" applyAlignment="1">
      <alignment horizontal="justify" vertical="top" wrapText="1"/>
    </xf>
    <xf numFmtId="4" fontId="134" fillId="0" borderId="28" xfId="1" applyNumberFormat="1" applyFont="1" applyBorder="1" applyAlignment="1">
      <alignment horizontal="center" vertical="top" wrapText="1"/>
    </xf>
    <xf numFmtId="4" fontId="132" fillId="0" borderId="28" xfId="1" applyNumberFormat="1" applyFont="1" applyBorder="1" applyAlignment="1" applyProtection="1">
      <alignment horizontal="left" vertical="top" wrapText="1"/>
      <protection locked="0"/>
    </xf>
    <xf numFmtId="4" fontId="130" fillId="3" borderId="28" xfId="1" applyNumberFormat="1" applyFont="1" applyFill="1" applyBorder="1" applyAlignment="1">
      <alignment horizontal="justify" vertical="center"/>
    </xf>
    <xf numFmtId="4" fontId="130" fillId="0" borderId="28" xfId="1" applyNumberFormat="1" applyFont="1" applyBorder="1" applyAlignment="1">
      <alignment horizontal="left" vertical="top" wrapText="1"/>
    </xf>
    <xf numFmtId="4" fontId="131" fillId="0" borderId="28" xfId="1" applyNumberFormat="1" applyFont="1" applyBorder="1" applyAlignment="1" applyProtection="1">
      <alignment horizontal="center" vertical="center" wrapText="1"/>
      <protection locked="0"/>
    </xf>
    <xf numFmtId="4" fontId="132" fillId="0" borderId="31" xfId="1" applyNumberFormat="1" applyFont="1" applyBorder="1" applyAlignment="1" applyProtection="1">
      <alignment horizontal="left" vertical="top" wrapText="1"/>
      <protection locked="0"/>
    </xf>
    <xf numFmtId="4" fontId="132" fillId="0" borderId="16" xfId="1" applyNumberFormat="1" applyFont="1" applyBorder="1" applyAlignment="1" applyProtection="1">
      <alignment horizontal="left" vertical="top" wrapText="1"/>
      <protection locked="0"/>
    </xf>
    <xf numFmtId="4" fontId="132" fillId="0" borderId="17" xfId="1" applyNumberFormat="1" applyFont="1" applyBorder="1" applyAlignment="1" applyProtection="1">
      <alignment horizontal="left" vertical="top" wrapText="1"/>
      <protection locked="0"/>
    </xf>
    <xf numFmtId="4" fontId="130" fillId="3" borderId="31" xfId="1" applyNumberFormat="1" applyFont="1" applyFill="1" applyBorder="1" applyAlignment="1">
      <alignment horizontal="left" vertical="top" wrapText="1"/>
    </xf>
    <xf numFmtId="4" fontId="130" fillId="3" borderId="16" xfId="1" applyNumberFormat="1" applyFont="1" applyFill="1" applyBorder="1" applyAlignment="1">
      <alignment horizontal="left" vertical="top" wrapText="1"/>
    </xf>
    <xf numFmtId="4" fontId="130" fillId="3" borderId="17" xfId="1" applyNumberFormat="1" applyFont="1" applyFill="1" applyBorder="1" applyAlignment="1">
      <alignment horizontal="left" vertical="top" wrapText="1"/>
    </xf>
    <xf numFmtId="4" fontId="132" fillId="0" borderId="43" xfId="1" applyNumberFormat="1" applyFont="1" applyBorder="1" applyAlignment="1" applyProtection="1">
      <alignment horizontal="left" vertical="top" wrapText="1"/>
      <protection locked="0"/>
    </xf>
    <xf numFmtId="4" fontId="130" fillId="0" borderId="43" xfId="1" applyNumberFormat="1" applyFont="1" applyBorder="1" applyAlignment="1">
      <alignment horizontal="left" vertical="top" wrapText="1"/>
    </xf>
    <xf numFmtId="4" fontId="133" fillId="0" borderId="43" xfId="1" applyNumberFormat="1" applyFont="1" applyBorder="1" applyAlignment="1">
      <alignment horizontal="center" vertical="top" wrapText="1"/>
    </xf>
    <xf numFmtId="4" fontId="127" fillId="0" borderId="43" xfId="1" applyNumberFormat="1" applyFont="1" applyBorder="1" applyAlignment="1">
      <alignment horizontal="center" vertical="center"/>
    </xf>
    <xf numFmtId="4" fontId="133" fillId="0" borderId="33" xfId="1" applyNumberFormat="1" applyFont="1" applyBorder="1" applyAlignment="1">
      <alignment horizontal="center" vertical="center" wrapText="1"/>
    </xf>
    <xf numFmtId="4" fontId="133" fillId="0" borderId="34" xfId="1" applyNumberFormat="1" applyFont="1" applyBorder="1" applyAlignment="1">
      <alignment horizontal="center" vertical="center" wrapText="1"/>
    </xf>
    <xf numFmtId="4" fontId="133" fillId="0" borderId="35" xfId="1" applyNumberFormat="1" applyFont="1" applyBorder="1" applyAlignment="1">
      <alignment horizontal="center" vertical="center" wrapText="1"/>
    </xf>
    <xf numFmtId="4" fontId="133" fillId="0" borderId="31" xfId="1" applyNumberFormat="1" applyFont="1" applyBorder="1" applyAlignment="1">
      <alignment vertical="top" wrapText="1"/>
    </xf>
    <xf numFmtId="4" fontId="133" fillId="0" borderId="16" xfId="1" applyNumberFormat="1" applyFont="1" applyBorder="1" applyAlignment="1">
      <alignment vertical="top" wrapText="1"/>
    </xf>
    <xf numFmtId="4" fontId="133" fillId="0" borderId="17" xfId="1" applyNumberFormat="1" applyFont="1" applyBorder="1" applyAlignment="1">
      <alignment vertical="top" wrapText="1"/>
    </xf>
    <xf numFmtId="4" fontId="133" fillId="0" borderId="31" xfId="1" applyNumberFormat="1" applyFont="1" applyBorder="1" applyAlignment="1">
      <alignment horizontal="center" vertical="center" wrapText="1"/>
    </xf>
    <xf numFmtId="4" fontId="133" fillId="0" borderId="16" xfId="1" applyNumberFormat="1" applyFont="1" applyBorder="1" applyAlignment="1">
      <alignment horizontal="center" vertical="center" wrapText="1"/>
    </xf>
    <xf numFmtId="4" fontId="133" fillId="0" borderId="17" xfId="1" applyNumberFormat="1" applyFont="1" applyBorder="1" applyAlignment="1">
      <alignment horizontal="center" vertical="center" wrapText="1"/>
    </xf>
    <xf numFmtId="4" fontId="126" fillId="0" borderId="31" xfId="1" applyNumberFormat="1" applyFont="1" applyBorder="1" applyAlignment="1">
      <alignment horizontal="center" vertical="center" wrapText="1"/>
    </xf>
    <xf numFmtId="4" fontId="126" fillId="0" borderId="16" xfId="1" applyNumberFormat="1" applyFont="1" applyBorder="1" applyAlignment="1">
      <alignment horizontal="center" vertical="center" wrapText="1"/>
    </xf>
    <xf numFmtId="4" fontId="126" fillId="0" borderId="17" xfId="1" applyNumberFormat="1" applyFont="1" applyBorder="1" applyAlignment="1">
      <alignment horizontal="center" vertical="center" wrapText="1"/>
    </xf>
    <xf numFmtId="4" fontId="135" fillId="3" borderId="32" xfId="1" applyNumberFormat="1" applyFont="1" applyFill="1" applyBorder="1" applyAlignment="1">
      <alignment horizontal="left" vertical="top" wrapText="1"/>
    </xf>
    <xf numFmtId="4" fontId="132" fillId="0" borderId="32" xfId="1" applyNumberFormat="1" applyFont="1" applyBorder="1" applyAlignment="1" applyProtection="1">
      <alignment horizontal="left" vertical="top" wrapText="1"/>
      <protection locked="0"/>
    </xf>
    <xf numFmtId="4" fontId="135" fillId="0" borderId="32" xfId="1" applyNumberFormat="1" applyFont="1" applyBorder="1" applyAlignment="1">
      <alignment horizontal="left" vertical="top" wrapText="1"/>
    </xf>
    <xf numFmtId="0" fontId="127" fillId="0" borderId="0" xfId="1" applyFont="1" applyAlignment="1">
      <alignment horizontal="center" vertical="center" wrapText="1"/>
    </xf>
    <xf numFmtId="0" fontId="127" fillId="0" borderId="33" xfId="1" applyFont="1" applyBorder="1" applyAlignment="1">
      <alignment horizontal="center" vertical="top" wrapText="1"/>
    </xf>
    <xf numFmtId="0" fontId="127" fillId="0" borderId="34" xfId="1" applyFont="1" applyBorder="1" applyAlignment="1">
      <alignment horizontal="center" vertical="top" wrapText="1"/>
    </xf>
    <xf numFmtId="0" fontId="127" fillId="0" borderId="35" xfId="1" applyFont="1" applyBorder="1" applyAlignment="1">
      <alignment horizontal="center" vertical="top" wrapText="1"/>
    </xf>
    <xf numFmtId="4" fontId="133" fillId="0" borderId="31" xfId="1" applyNumberFormat="1" applyFont="1" applyBorder="1" applyAlignment="1">
      <alignment horizontal="left" vertical="top" wrapText="1"/>
    </xf>
    <xf numFmtId="4" fontId="133" fillId="0" borderId="16" xfId="1" applyNumberFormat="1" applyFont="1" applyBorder="1" applyAlignment="1">
      <alignment horizontal="left" vertical="top" wrapText="1"/>
    </xf>
    <xf numFmtId="4" fontId="133" fillId="0" borderId="17" xfId="1" applyNumberFormat="1" applyFont="1" applyBorder="1" applyAlignment="1">
      <alignment horizontal="left" vertical="top" wrapText="1"/>
    </xf>
    <xf numFmtId="49" fontId="130" fillId="0" borderId="44" xfId="881" applyNumberFormat="1" applyFont="1" applyFill="1" applyBorder="1" applyAlignment="1">
      <alignment horizontal="center" vertical="top" wrapText="1"/>
    </xf>
    <xf numFmtId="49" fontId="130" fillId="0" borderId="17" xfId="881" applyNumberFormat="1" applyFont="1" applyFill="1" applyBorder="1" applyAlignment="1">
      <alignment horizontal="center" vertical="top" wrapText="1"/>
    </xf>
    <xf numFmtId="0" fontId="130" fillId="0" borderId="44" xfId="881" applyFont="1" applyFill="1" applyBorder="1" applyAlignment="1">
      <alignment horizontal="left" vertical="top" wrapText="1"/>
    </xf>
    <xf numFmtId="0" fontId="130" fillId="0" borderId="17" xfId="881" applyFont="1" applyFill="1" applyBorder="1" applyAlignment="1">
      <alignment horizontal="left" vertical="top" wrapText="1"/>
    </xf>
    <xf numFmtId="49" fontId="130" fillId="0" borderId="43" xfId="881" applyNumberFormat="1" applyFont="1" applyFill="1" applyBorder="1" applyAlignment="1">
      <alignment horizontal="center" vertical="top" wrapText="1"/>
    </xf>
    <xf numFmtId="0" fontId="130" fillId="0" borderId="43" xfId="881" applyFont="1" applyFill="1" applyBorder="1" applyAlignment="1">
      <alignment horizontal="left" vertical="top" wrapText="1"/>
    </xf>
    <xf numFmtId="0" fontId="130" fillId="0" borderId="43" xfId="1" applyFont="1" applyFill="1" applyBorder="1" applyAlignment="1" applyProtection="1">
      <alignment horizontal="left" vertical="top" wrapText="1"/>
      <protection locked="0"/>
    </xf>
    <xf numFmtId="4" fontId="130" fillId="0" borderId="43" xfId="882" applyNumberFormat="1" applyFont="1" applyFill="1" applyBorder="1" applyAlignment="1">
      <alignment horizontal="left" vertical="top" wrapText="1"/>
    </xf>
    <xf numFmtId="0" fontId="130" fillId="0" borderId="44" xfId="881" applyFont="1" applyFill="1" applyBorder="1" applyAlignment="1">
      <alignment horizontal="center" vertical="top" wrapText="1"/>
    </xf>
    <xf numFmtId="0" fontId="130" fillId="0" borderId="17" xfId="881" applyFont="1" applyFill="1" applyBorder="1" applyAlignment="1">
      <alignment horizontal="center" vertical="top" wrapText="1"/>
    </xf>
    <xf numFmtId="0" fontId="127" fillId="0" borderId="43" xfId="881" applyFont="1" applyFill="1" applyBorder="1" applyAlignment="1">
      <alignment horizontal="left" vertical="top" wrapText="1"/>
    </xf>
    <xf numFmtId="4" fontId="130" fillId="0" borderId="43" xfId="881" applyNumberFormat="1" applyFont="1" applyFill="1" applyBorder="1" applyAlignment="1">
      <alignment horizontal="center" vertical="top" wrapText="1"/>
    </xf>
    <xf numFmtId="4" fontId="127" fillId="0" borderId="43" xfId="881" applyNumberFormat="1" applyFont="1" applyFill="1" applyBorder="1" applyAlignment="1">
      <alignment horizontal="center" vertical="center" wrapText="1"/>
    </xf>
    <xf numFmtId="0" fontId="127" fillId="0" borderId="43" xfId="881" applyFont="1" applyFill="1" applyBorder="1" applyAlignment="1">
      <alignment horizontal="center" vertical="top" wrapText="1"/>
    </xf>
    <xf numFmtId="4" fontId="130" fillId="0" borderId="43" xfId="881" applyNumberFormat="1" applyFont="1" applyFill="1" applyBorder="1" applyAlignment="1">
      <alignment horizontal="justify" vertical="top" wrapText="1"/>
    </xf>
    <xf numFmtId="4" fontId="127" fillId="0" borderId="43" xfId="881" applyNumberFormat="1" applyFont="1" applyFill="1" applyBorder="1" applyAlignment="1">
      <alignment horizontal="justify" vertical="center" wrapText="1"/>
    </xf>
    <xf numFmtId="4" fontId="130" fillId="0" borderId="43" xfId="881" applyNumberFormat="1" applyFont="1" applyFill="1" applyBorder="1" applyAlignment="1">
      <alignment horizontal="center" vertical="center" wrapText="1"/>
    </xf>
    <xf numFmtId="49" fontId="127" fillId="0" borderId="43" xfId="881" applyNumberFormat="1" applyFont="1" applyFill="1" applyBorder="1" applyAlignment="1">
      <alignment horizontal="center" vertical="center" wrapText="1"/>
    </xf>
    <xf numFmtId="0" fontId="132" fillId="0" borderId="43" xfId="1" applyFont="1" applyFill="1" applyBorder="1" applyAlignment="1" applyProtection="1">
      <alignment horizontal="left" vertical="top" wrapText="1"/>
      <protection locked="0"/>
    </xf>
    <xf numFmtId="4" fontId="130" fillId="0" borderId="43" xfId="882" applyNumberFormat="1" applyFont="1" applyFill="1" applyBorder="1" applyAlignment="1">
      <alignment vertical="top" wrapText="1"/>
    </xf>
    <xf numFmtId="0" fontId="130" fillId="0" borderId="43" xfId="1" applyFont="1" applyFill="1" applyBorder="1" applyAlignment="1" applyProtection="1">
      <alignment horizontal="center" vertical="top" wrapText="1"/>
      <protection locked="0"/>
    </xf>
    <xf numFmtId="0" fontId="132" fillId="0" borderId="43" xfId="1" applyFont="1" applyFill="1" applyBorder="1" applyAlignment="1" applyProtection="1">
      <alignment horizontal="justify" vertical="top" wrapText="1"/>
      <protection locked="0"/>
    </xf>
    <xf numFmtId="49" fontId="130" fillId="0" borderId="43" xfId="881" applyNumberFormat="1" applyFont="1" applyFill="1" applyBorder="1" applyAlignment="1">
      <alignment horizontal="center" vertical="center" wrapText="1"/>
    </xf>
    <xf numFmtId="0" fontId="130" fillId="0" borderId="43" xfId="882" applyFont="1" applyFill="1" applyBorder="1" applyAlignment="1">
      <alignment horizontal="center" vertical="top" wrapText="1"/>
    </xf>
    <xf numFmtId="0" fontId="127" fillId="0" borderId="43" xfId="881" applyFont="1" applyFill="1" applyBorder="1" applyAlignment="1">
      <alignment horizontal="center" vertical="center" wrapText="1"/>
    </xf>
    <xf numFmtId="49" fontId="127" fillId="0" borderId="43" xfId="881" applyNumberFormat="1" applyFont="1" applyFill="1" applyBorder="1" applyAlignment="1">
      <alignment horizontal="center" vertical="top" wrapText="1"/>
    </xf>
    <xf numFmtId="0" fontId="130" fillId="0" borderId="43" xfId="882" applyFont="1" applyFill="1" applyBorder="1" applyAlignment="1">
      <alignment horizontal="left" vertical="top" wrapText="1"/>
    </xf>
    <xf numFmtId="0" fontId="132" fillId="0" borderId="43" xfId="1" applyFont="1" applyFill="1" applyBorder="1" applyAlignment="1" applyProtection="1">
      <alignment horizontal="center" vertical="top" wrapText="1"/>
      <protection locked="0"/>
    </xf>
    <xf numFmtId="0" fontId="130" fillId="0" borderId="43" xfId="1" applyFont="1" applyFill="1" applyBorder="1" applyAlignment="1" applyProtection="1">
      <alignment horizontal="justify" vertical="top" wrapText="1"/>
      <protection locked="0"/>
    </xf>
    <xf numFmtId="0" fontId="132" fillId="0" borderId="43" xfId="1" applyFont="1" applyFill="1" applyBorder="1" applyAlignment="1" applyProtection="1">
      <alignment horizontal="center" vertical="center" wrapText="1"/>
      <protection locked="0"/>
    </xf>
    <xf numFmtId="0" fontId="136" fillId="0" borderId="43" xfId="1" applyFont="1" applyFill="1" applyBorder="1" applyAlignment="1" applyProtection="1">
      <alignment horizontal="justify" vertical="top" wrapText="1"/>
      <protection locked="0"/>
    </xf>
    <xf numFmtId="16" fontId="127" fillId="0" borderId="43" xfId="881" applyNumberFormat="1" applyFont="1" applyFill="1" applyBorder="1" applyAlignment="1">
      <alignment horizontal="center" vertical="top" wrapText="1"/>
    </xf>
    <xf numFmtId="166" fontId="130" fillId="0" borderId="43" xfId="881" applyNumberFormat="1" applyFont="1" applyFill="1" applyBorder="1" applyAlignment="1">
      <alignment horizontal="center" vertical="center" wrapText="1"/>
    </xf>
    <xf numFmtId="0" fontId="130" fillId="0" borderId="43" xfId="882" applyFont="1" applyFill="1" applyBorder="1" applyAlignment="1">
      <alignment horizontal="justify" vertical="top" wrapText="1"/>
    </xf>
    <xf numFmtId="0" fontId="130" fillId="0" borderId="43" xfId="881" applyFont="1" applyFill="1" applyBorder="1" applyAlignment="1">
      <alignment horizontal="left" vertical="center" wrapText="1"/>
    </xf>
    <xf numFmtId="0" fontId="127" fillId="0" borderId="0" xfId="1" applyFont="1" applyFill="1" applyBorder="1" applyAlignment="1">
      <alignment horizontal="center" vertical="center" wrapText="1"/>
    </xf>
    <xf numFmtId="0" fontId="127" fillId="0" borderId="0" xfId="881" applyFont="1" applyFill="1" applyAlignment="1">
      <alignment horizontal="center" vertical="center"/>
    </xf>
    <xf numFmtId="0" fontId="127" fillId="0" borderId="0" xfId="882" applyFont="1" applyFill="1" applyAlignment="1">
      <alignment horizontal="center" vertical="center"/>
    </xf>
    <xf numFmtId="0" fontId="127" fillId="0" borderId="11" xfId="882" applyFont="1" applyFill="1" applyBorder="1" applyAlignment="1">
      <alignment horizontal="center" vertical="center"/>
    </xf>
    <xf numFmtId="0" fontId="127" fillId="0" borderId="1" xfId="881" applyFont="1" applyFill="1" applyBorder="1" applyAlignment="1">
      <alignment horizontal="center" vertical="center" wrapText="1"/>
    </xf>
    <xf numFmtId="49" fontId="127" fillId="0" borderId="1" xfId="881" applyNumberFormat="1" applyFont="1" applyFill="1" applyBorder="1" applyAlignment="1">
      <alignment horizontal="center" vertical="center" wrapText="1"/>
    </xf>
    <xf numFmtId="0" fontId="127" fillId="0" borderId="1" xfId="881" applyFont="1" applyFill="1" applyBorder="1" applyAlignment="1">
      <alignment horizontal="left" vertical="top" wrapText="1"/>
    </xf>
    <xf numFmtId="4" fontId="130" fillId="0" borderId="1" xfId="881" applyNumberFormat="1" applyFont="1" applyFill="1" applyBorder="1" applyAlignment="1">
      <alignment horizontal="justify" vertical="top" wrapText="1"/>
    </xf>
    <xf numFmtId="4" fontId="130" fillId="0" borderId="1" xfId="881" applyNumberFormat="1" applyFont="1" applyFill="1" applyBorder="1" applyAlignment="1">
      <alignment horizontal="center" vertical="center" wrapText="1"/>
    </xf>
    <xf numFmtId="49" fontId="130" fillId="0" borderId="1" xfId="881" applyNumberFormat="1" applyFont="1" applyFill="1" applyBorder="1" applyAlignment="1">
      <alignment horizontal="center" vertical="center" wrapText="1"/>
    </xf>
    <xf numFmtId="0" fontId="130" fillId="0" borderId="1" xfId="881" applyFont="1" applyFill="1" applyBorder="1" applyAlignment="1">
      <alignment horizontal="left" vertical="top" wrapText="1"/>
    </xf>
    <xf numFmtId="4" fontId="130" fillId="0" borderId="12" xfId="881" applyNumberFormat="1" applyFont="1" applyFill="1" applyBorder="1" applyAlignment="1">
      <alignment horizontal="center" vertical="center" wrapText="1"/>
    </xf>
    <xf numFmtId="4" fontId="130" fillId="0" borderId="16" xfId="881" applyNumberFormat="1" applyFont="1" applyFill="1" applyBorder="1" applyAlignment="1">
      <alignment horizontal="center" vertical="center" wrapText="1"/>
    </xf>
    <xf numFmtId="4" fontId="130" fillId="0" borderId="17" xfId="881" applyNumberFormat="1" applyFont="1" applyFill="1" applyBorder="1" applyAlignment="1">
      <alignment horizontal="center" vertical="center" wrapText="1"/>
    </xf>
    <xf numFmtId="4" fontId="130" fillId="0" borderId="12" xfId="881" applyNumberFormat="1" applyFont="1" applyFill="1" applyBorder="1" applyAlignment="1">
      <alignment horizontal="justify" vertical="top" wrapText="1"/>
    </xf>
    <xf numFmtId="4" fontId="130" fillId="0" borderId="16" xfId="881" applyNumberFormat="1" applyFont="1" applyFill="1" applyBorder="1" applyAlignment="1">
      <alignment horizontal="justify" vertical="top" wrapText="1"/>
    </xf>
    <xf numFmtId="4" fontId="130" fillId="0" borderId="17" xfId="881" applyNumberFormat="1" applyFont="1" applyFill="1" applyBorder="1" applyAlignment="1">
      <alignment horizontal="justify" vertical="top" wrapText="1"/>
    </xf>
    <xf numFmtId="0" fontId="136" fillId="0" borderId="43" xfId="1" applyFont="1" applyFill="1" applyBorder="1" applyAlignment="1" applyProtection="1">
      <alignment horizontal="left" vertical="top" wrapText="1"/>
      <protection locked="0"/>
    </xf>
    <xf numFmtId="0" fontId="127" fillId="0" borderId="20" xfId="881" applyFont="1" applyFill="1" applyBorder="1" applyAlignment="1">
      <alignment horizontal="center" vertical="top" wrapText="1"/>
    </xf>
    <xf numFmtId="0" fontId="127" fillId="0" borderId="22" xfId="881" applyFont="1" applyFill="1" applyBorder="1" applyAlignment="1">
      <alignment horizontal="center" vertical="top" wrapText="1"/>
    </xf>
    <xf numFmtId="0" fontId="127" fillId="0" borderId="21" xfId="881" applyFont="1" applyFill="1" applyBorder="1" applyAlignment="1">
      <alignment horizontal="left" vertical="center" wrapText="1"/>
    </xf>
    <xf numFmtId="0" fontId="127" fillId="0" borderId="20" xfId="881" applyFont="1" applyFill="1" applyBorder="1" applyAlignment="1">
      <alignment horizontal="left" vertical="center" wrapText="1"/>
    </xf>
    <xf numFmtId="4" fontId="127" fillId="0" borderId="21" xfId="881" applyNumberFormat="1" applyFont="1" applyFill="1" applyBorder="1" applyAlignment="1">
      <alignment horizontal="justify" vertical="center" wrapText="1"/>
    </xf>
    <xf numFmtId="4" fontId="127" fillId="0" borderId="20" xfId="881" applyNumberFormat="1" applyFont="1" applyFill="1" applyBorder="1" applyAlignment="1">
      <alignment horizontal="justify" vertical="center" wrapText="1"/>
    </xf>
    <xf numFmtId="0" fontId="130" fillId="0" borderId="43" xfId="881" applyFont="1" applyFill="1" applyBorder="1" applyAlignment="1">
      <alignment horizontal="center" vertical="top" wrapText="1"/>
    </xf>
    <xf numFmtId="16" fontId="130" fillId="0" borderId="43" xfId="881" applyNumberFormat="1" applyFont="1" applyFill="1" applyBorder="1" applyAlignment="1">
      <alignment horizontal="center" vertical="top" wrapText="1"/>
    </xf>
    <xf numFmtId="4" fontId="130" fillId="0" borderId="43" xfId="881" applyNumberFormat="1" applyFont="1" applyFill="1" applyBorder="1" applyAlignment="1">
      <alignment horizontal="left" vertical="top" wrapText="1"/>
    </xf>
    <xf numFmtId="167" fontId="130" fillId="0" borderId="43" xfId="881" applyNumberFormat="1" applyFont="1" applyFill="1" applyBorder="1" applyAlignment="1">
      <alignment horizontal="center" vertical="center" wrapText="1"/>
    </xf>
    <xf numFmtId="0" fontId="130" fillId="0" borderId="43" xfId="881" applyFont="1" applyFill="1" applyBorder="1" applyAlignment="1">
      <alignment horizontal="justify" vertical="top" wrapText="1"/>
    </xf>
    <xf numFmtId="0" fontId="127" fillId="0" borderId="43" xfId="881" applyFont="1" applyFill="1" applyBorder="1" applyAlignment="1">
      <alignment vertical="top" wrapText="1"/>
    </xf>
    <xf numFmtId="4" fontId="130" fillId="3" borderId="1" xfId="1" applyNumberFormat="1" applyFont="1" applyFill="1" applyBorder="1" applyAlignment="1">
      <alignment horizontal="justify" vertical="top" wrapText="1"/>
    </xf>
    <xf numFmtId="4" fontId="137" fillId="3" borderId="37" xfId="1" applyNumberFormat="1" applyFont="1" applyFill="1" applyBorder="1" applyAlignment="1">
      <alignment horizontal="center" vertical="center"/>
    </xf>
    <xf numFmtId="4" fontId="137" fillId="3" borderId="37" xfId="1" applyNumberFormat="1" applyFont="1" applyFill="1" applyBorder="1" applyAlignment="1">
      <alignment horizontal="left" vertical="center" wrapText="1"/>
    </xf>
    <xf numFmtId="4" fontId="127" fillId="0" borderId="37" xfId="821" applyNumberFormat="1" applyFont="1" applyFill="1" applyBorder="1" applyAlignment="1">
      <alignment horizontal="center"/>
    </xf>
    <xf numFmtId="4" fontId="127" fillId="3" borderId="1" xfId="1" applyNumberFormat="1" applyFont="1" applyFill="1" applyBorder="1" applyAlignment="1">
      <alignment horizontal="center" vertical="center"/>
    </xf>
    <xf numFmtId="4" fontId="132" fillId="3" borderId="1" xfId="821" applyNumberFormat="1" applyFont="1" applyFill="1" applyBorder="1" applyAlignment="1">
      <alignment horizontal="justify" vertical="top" wrapText="1"/>
    </xf>
    <xf numFmtId="4" fontId="137" fillId="3" borderId="1" xfId="1" applyNumberFormat="1" applyFont="1" applyFill="1" applyBorder="1" applyAlignment="1">
      <alignment horizontal="center" vertical="center" wrapText="1"/>
    </xf>
    <xf numFmtId="4" fontId="132" fillId="3" borderId="29" xfId="821" applyNumberFormat="1" applyFont="1" applyFill="1" applyBorder="1" applyAlignment="1">
      <alignment horizontal="center" vertical="center" wrapText="1"/>
    </xf>
    <xf numFmtId="4" fontId="132" fillId="3" borderId="34" xfId="821" applyNumberFormat="1" applyFont="1" applyFill="1" applyBorder="1" applyAlignment="1">
      <alignment horizontal="center" vertical="center" wrapText="1"/>
    </xf>
    <xf numFmtId="4" fontId="132" fillId="3" borderId="30" xfId="821" applyNumberFormat="1" applyFont="1" applyFill="1" applyBorder="1" applyAlignment="1">
      <alignment horizontal="center" vertical="center" wrapText="1"/>
    </xf>
    <xf numFmtId="4" fontId="132" fillId="3" borderId="1" xfId="821" applyNumberFormat="1" applyFont="1" applyFill="1" applyBorder="1" applyAlignment="1">
      <alignment vertical="top" wrapText="1"/>
    </xf>
    <xf numFmtId="4" fontId="130" fillId="3" borderId="1" xfId="1" applyNumberFormat="1" applyFont="1" applyFill="1" applyBorder="1" applyAlignment="1">
      <alignment vertical="top" wrapText="1"/>
    </xf>
    <xf numFmtId="4" fontId="132" fillId="0" borderId="1" xfId="821" applyNumberFormat="1" applyFont="1" applyFill="1" applyBorder="1" applyAlignment="1">
      <alignment horizontal="justify" vertical="top" wrapText="1"/>
    </xf>
    <xf numFmtId="4" fontId="130" fillId="0" borderId="1" xfId="821" applyNumberFormat="1" applyFont="1" applyFill="1" applyBorder="1" applyAlignment="1">
      <alignment horizontal="justify" vertical="top" wrapText="1"/>
    </xf>
    <xf numFmtId="4" fontId="130" fillId="3" borderId="1" xfId="1" applyNumberFormat="1" applyFont="1" applyFill="1" applyBorder="1" applyAlignment="1">
      <alignment horizontal="center" vertical="center" wrapText="1"/>
    </xf>
    <xf numFmtId="4" fontId="132" fillId="3" borderId="1" xfId="821" applyNumberFormat="1" applyFont="1" applyFill="1" applyBorder="1" applyAlignment="1">
      <alignment horizontal="center" vertical="center" wrapText="1"/>
    </xf>
    <xf numFmtId="4" fontId="127" fillId="3" borderId="1" xfId="1" applyNumberFormat="1" applyFont="1" applyFill="1" applyBorder="1" applyAlignment="1">
      <alignment horizontal="left" vertical="center" wrapText="1"/>
    </xf>
    <xf numFmtId="4" fontId="131" fillId="0" borderId="1" xfId="821" applyNumberFormat="1" applyFont="1" applyFill="1" applyBorder="1" applyAlignment="1">
      <alignment horizontal="justify" vertical="center" wrapText="1"/>
    </xf>
    <xf numFmtId="4" fontId="127" fillId="0" borderId="1" xfId="821" applyNumberFormat="1" applyFont="1" applyFill="1" applyBorder="1" applyAlignment="1">
      <alignment horizontal="left" vertical="center" wrapText="1"/>
    </xf>
    <xf numFmtId="4" fontId="132" fillId="3" borderId="1" xfId="821" applyNumberFormat="1" applyFont="1" applyFill="1" applyBorder="1" applyAlignment="1">
      <alignment horizontal="center" vertical="top" wrapText="1"/>
    </xf>
    <xf numFmtId="4" fontId="130" fillId="3" borderId="1" xfId="1" applyNumberFormat="1" applyFont="1" applyFill="1" applyBorder="1" applyAlignment="1">
      <alignment horizontal="left" vertical="top" wrapText="1"/>
    </xf>
    <xf numFmtId="4" fontId="130" fillId="0" borderId="1" xfId="1" applyNumberFormat="1" applyFont="1" applyFill="1" applyBorder="1" applyAlignment="1">
      <alignment horizontal="center" vertical="center" wrapText="1"/>
    </xf>
    <xf numFmtId="4" fontId="132" fillId="3" borderId="1" xfId="821" applyNumberFormat="1" applyFont="1" applyFill="1" applyBorder="1" applyAlignment="1">
      <alignment horizontal="left" vertical="top" wrapText="1"/>
    </xf>
    <xf numFmtId="4" fontId="131" fillId="3" borderId="1" xfId="821" applyNumberFormat="1" applyFont="1" applyFill="1" applyBorder="1" applyAlignment="1">
      <alignment horizontal="center" vertical="top" wrapText="1"/>
    </xf>
    <xf numFmtId="4" fontId="131" fillId="3" borderId="1" xfId="821" applyNumberFormat="1" applyFont="1" applyFill="1" applyBorder="1" applyAlignment="1">
      <alignment horizontal="left" vertical="top" wrapText="1"/>
    </xf>
    <xf numFmtId="4" fontId="131" fillId="0" borderId="1" xfId="821" applyNumberFormat="1" applyFont="1" applyFill="1" applyBorder="1" applyAlignment="1">
      <alignment horizontal="center" vertical="center" wrapText="1"/>
    </xf>
    <xf numFmtId="4" fontId="131" fillId="0" borderId="1" xfId="821" applyNumberFormat="1" applyFont="1" applyFill="1" applyBorder="1" applyAlignment="1">
      <alignment horizontal="justify" vertical="top" wrapText="1"/>
    </xf>
    <xf numFmtId="4" fontId="132" fillId="0" borderId="1" xfId="821" applyNumberFormat="1" applyFont="1" applyFill="1" applyBorder="1" applyAlignment="1">
      <alignment horizontal="center" vertical="center" wrapText="1"/>
    </xf>
    <xf numFmtId="4" fontId="127" fillId="0" borderId="1" xfId="1" applyNumberFormat="1" applyFont="1" applyFill="1" applyBorder="1" applyAlignment="1">
      <alignment horizontal="left" vertical="center" wrapText="1"/>
    </xf>
    <xf numFmtId="49" fontId="132" fillId="3" borderId="1" xfId="821" applyNumberFormat="1" applyFont="1" applyFill="1" applyBorder="1" applyAlignment="1">
      <alignment horizontal="center" vertical="center" wrapText="1"/>
    </xf>
    <xf numFmtId="0" fontId="127" fillId="3" borderId="1" xfId="1" applyFont="1" applyFill="1" applyBorder="1" applyAlignment="1">
      <alignment horizontal="left" vertical="center" wrapText="1"/>
    </xf>
    <xf numFmtId="166" fontId="131" fillId="0" borderId="1" xfId="821" applyNumberFormat="1" applyFont="1" applyFill="1" applyBorder="1" applyAlignment="1">
      <alignment horizontal="justify" vertical="center" wrapText="1"/>
    </xf>
    <xf numFmtId="0" fontId="127" fillId="0" borderId="1" xfId="821" applyFont="1" applyFill="1" applyBorder="1" applyAlignment="1">
      <alignment horizontal="left" vertical="center" wrapText="1"/>
    </xf>
    <xf numFmtId="4" fontId="132" fillId="0" borderId="1" xfId="821" applyNumberFormat="1" applyFont="1" applyFill="1" applyBorder="1" applyAlignment="1">
      <alignment horizontal="center" vertical="top" wrapText="1"/>
    </xf>
    <xf numFmtId="4" fontId="130" fillId="0" borderId="1" xfId="1" applyNumberFormat="1" applyFont="1" applyFill="1" applyBorder="1" applyAlignment="1">
      <alignment horizontal="left" vertical="top" wrapText="1"/>
    </xf>
    <xf numFmtId="0" fontId="131" fillId="3" borderId="1" xfId="821" applyFont="1" applyFill="1" applyBorder="1" applyAlignment="1">
      <alignment horizontal="center" vertical="center" wrapText="1"/>
    </xf>
    <xf numFmtId="4" fontId="131" fillId="3" borderId="1" xfId="821" applyNumberFormat="1" applyFont="1" applyFill="1" applyBorder="1" applyAlignment="1">
      <alignment horizontal="center" vertical="center" wrapText="1"/>
    </xf>
    <xf numFmtId="4" fontId="130" fillId="0" borderId="1" xfId="1" applyNumberFormat="1" applyFont="1" applyFill="1" applyBorder="1" applyAlignment="1">
      <alignment vertical="top" wrapText="1"/>
    </xf>
    <xf numFmtId="4" fontId="131" fillId="0" borderId="1" xfId="821" applyNumberFormat="1" applyFont="1" applyFill="1" applyBorder="1" applyAlignment="1">
      <alignment horizontal="center" vertical="top" wrapText="1"/>
    </xf>
    <xf numFmtId="4" fontId="131" fillId="0" borderId="1" xfId="821" applyNumberFormat="1" applyFont="1" applyFill="1" applyBorder="1" applyAlignment="1">
      <alignment horizontal="left" vertical="top" wrapText="1"/>
    </xf>
    <xf numFmtId="4" fontId="132" fillId="0" borderId="1" xfId="821" applyNumberFormat="1" applyFont="1" applyFill="1" applyBorder="1" applyAlignment="1">
      <alignment horizontal="left" vertical="top" wrapText="1"/>
    </xf>
    <xf numFmtId="4" fontId="130" fillId="0" borderId="1" xfId="821" applyNumberFormat="1" applyFont="1" applyFill="1" applyBorder="1" applyAlignment="1">
      <alignment horizontal="center" vertical="top" wrapText="1"/>
    </xf>
    <xf numFmtId="4" fontId="127" fillId="0" borderId="1" xfId="821" applyNumberFormat="1" applyFont="1" applyFill="1" applyBorder="1" applyAlignment="1">
      <alignment horizontal="center" vertical="center" wrapText="1"/>
    </xf>
    <xf numFmtId="4" fontId="130" fillId="0" borderId="41" xfId="821" applyNumberFormat="1" applyFont="1" applyFill="1" applyBorder="1" applyAlignment="1">
      <alignment horizontal="left" vertical="top" wrapText="1"/>
    </xf>
    <xf numFmtId="4" fontId="130" fillId="0" borderId="16" xfId="821" applyNumberFormat="1" applyFont="1" applyFill="1" applyBorder="1" applyAlignment="1">
      <alignment horizontal="left" vertical="top" wrapText="1"/>
    </xf>
    <xf numFmtId="4" fontId="130" fillId="0" borderId="17" xfId="821" applyNumberFormat="1" applyFont="1" applyFill="1" applyBorder="1" applyAlignment="1">
      <alignment horizontal="left" vertical="top" wrapText="1"/>
    </xf>
    <xf numFmtId="4" fontId="132" fillId="0" borderId="41" xfId="821" applyNumberFormat="1" applyFont="1" applyFill="1" applyBorder="1" applyAlignment="1">
      <alignment horizontal="left" vertical="top" wrapText="1"/>
    </xf>
    <xf numFmtId="4" fontId="132" fillId="0" borderId="16" xfId="821" applyNumberFormat="1" applyFont="1" applyFill="1" applyBorder="1" applyAlignment="1">
      <alignment horizontal="left" vertical="top" wrapText="1"/>
    </xf>
    <xf numFmtId="4" fontId="132" fillId="0" borderId="17" xfId="821" applyNumberFormat="1" applyFont="1" applyFill="1" applyBorder="1" applyAlignment="1">
      <alignment horizontal="left" vertical="top" wrapText="1"/>
    </xf>
    <xf numFmtId="4" fontId="132" fillId="3" borderId="41" xfId="821" applyNumberFormat="1" applyFont="1" applyFill="1" applyBorder="1" applyAlignment="1">
      <alignment horizontal="left" vertical="top" wrapText="1"/>
    </xf>
    <xf numFmtId="4" fontId="132" fillId="3" borderId="16" xfId="821" applyNumberFormat="1" applyFont="1" applyFill="1" applyBorder="1" applyAlignment="1">
      <alignment horizontal="left" vertical="top" wrapText="1"/>
    </xf>
    <xf numFmtId="4" fontId="132" fillId="3" borderId="17" xfId="821" applyNumberFormat="1" applyFont="1" applyFill="1" applyBorder="1" applyAlignment="1">
      <alignment horizontal="left" vertical="top" wrapText="1"/>
    </xf>
    <xf numFmtId="4" fontId="132" fillId="3" borderId="41" xfId="821" applyNumberFormat="1" applyFont="1" applyFill="1" applyBorder="1" applyAlignment="1">
      <alignment horizontal="center" vertical="top" wrapText="1"/>
    </xf>
    <xf numFmtId="4" fontId="132" fillId="3" borderId="16" xfId="821" applyNumberFormat="1" applyFont="1" applyFill="1" applyBorder="1" applyAlignment="1">
      <alignment horizontal="center" vertical="top" wrapText="1"/>
    </xf>
    <xf numFmtId="4" fontId="132" fillId="3" borderId="17" xfId="821" applyNumberFormat="1" applyFont="1" applyFill="1" applyBorder="1" applyAlignment="1">
      <alignment horizontal="center" vertical="top" wrapText="1"/>
    </xf>
    <xf numFmtId="4" fontId="135" fillId="0" borderId="41" xfId="0" applyNumberFormat="1" applyFont="1" applyFill="1" applyBorder="1" applyAlignment="1" applyProtection="1">
      <alignment horizontal="left" vertical="top" wrapText="1"/>
    </xf>
    <xf numFmtId="4" fontId="135" fillId="0" borderId="16" xfId="0" applyNumberFormat="1" applyFont="1" applyFill="1" applyBorder="1" applyAlignment="1" applyProtection="1">
      <alignment horizontal="left" vertical="top" wrapText="1"/>
    </xf>
    <xf numFmtId="4" fontId="135" fillId="0" borderId="17" xfId="0" applyNumberFormat="1" applyFont="1" applyFill="1" applyBorder="1" applyAlignment="1" applyProtection="1">
      <alignment horizontal="left" vertical="top" wrapText="1"/>
    </xf>
    <xf numFmtId="1" fontId="127" fillId="0" borderId="0" xfId="902" applyNumberFormat="1" applyFont="1" applyFill="1" applyAlignment="1">
      <alignment horizontal="center" vertical="center" wrapText="1"/>
    </xf>
    <xf numFmtId="0" fontId="127" fillId="0" borderId="0" xfId="902" applyFont="1" applyFill="1" applyAlignment="1">
      <alignment horizontal="center" vertical="center" wrapText="1"/>
    </xf>
    <xf numFmtId="0" fontId="132" fillId="3" borderId="1" xfId="821" applyFont="1" applyFill="1" applyBorder="1" applyAlignment="1">
      <alignment horizontal="center" vertical="center" wrapText="1"/>
    </xf>
    <xf numFmtId="49" fontId="132" fillId="3" borderId="37" xfId="821" applyNumberFormat="1" applyFont="1" applyFill="1" applyBorder="1" applyAlignment="1">
      <alignment horizontal="center" vertical="top" wrapText="1"/>
    </xf>
    <xf numFmtId="0" fontId="131" fillId="3" borderId="37" xfId="821" applyFont="1" applyFill="1" applyBorder="1" applyAlignment="1">
      <alignment horizontal="left" vertical="center" wrapText="1"/>
    </xf>
    <xf numFmtId="172" fontId="132" fillId="0" borderId="37" xfId="821" applyNumberFormat="1" applyFont="1" applyFill="1" applyBorder="1" applyAlignment="1">
      <alignment horizontal="center" vertical="top" wrapText="1"/>
    </xf>
    <xf numFmtId="4" fontId="130" fillId="0" borderId="37" xfId="1" applyNumberFormat="1" applyFont="1" applyFill="1" applyBorder="1" applyAlignment="1">
      <alignment horizontal="center" vertical="top" wrapText="1"/>
    </xf>
    <xf numFmtId="0" fontId="131" fillId="0" borderId="1" xfId="821" applyFont="1" applyFill="1" applyBorder="1" applyAlignment="1">
      <alignment horizontal="center" vertical="center" wrapText="1"/>
    </xf>
    <xf numFmtId="166" fontId="131" fillId="0" borderId="1" xfId="821" applyNumberFormat="1" applyFont="1" applyFill="1" applyBorder="1" applyAlignment="1">
      <alignment horizontal="justify" vertical="top" wrapText="1"/>
    </xf>
    <xf numFmtId="4" fontId="131" fillId="3" borderId="1" xfId="821" applyNumberFormat="1" applyFont="1" applyFill="1" applyBorder="1" applyAlignment="1">
      <alignment vertical="top" wrapText="1"/>
    </xf>
    <xf numFmtId="0" fontId="127" fillId="3" borderId="1" xfId="821" applyFont="1" applyFill="1" applyBorder="1" applyAlignment="1">
      <alignment horizontal="center" vertical="center" wrapText="1"/>
    </xf>
    <xf numFmtId="49" fontId="131" fillId="3" borderId="1" xfId="821" applyNumberFormat="1" applyFont="1" applyFill="1" applyBorder="1" applyAlignment="1">
      <alignment horizontal="center" vertical="top" wrapText="1"/>
    </xf>
    <xf numFmtId="0" fontId="131" fillId="3" borderId="1" xfId="821" applyFont="1" applyFill="1" applyBorder="1" applyAlignment="1">
      <alignment vertical="top" wrapText="1"/>
    </xf>
    <xf numFmtId="4" fontId="132" fillId="0" borderId="12" xfId="821" applyNumberFormat="1" applyFont="1" applyFill="1" applyBorder="1" applyAlignment="1">
      <alignment horizontal="left" vertical="top" wrapText="1"/>
    </xf>
    <xf numFmtId="49" fontId="127" fillId="0" borderId="43" xfId="1" applyNumberFormat="1" applyFont="1" applyBorder="1" applyAlignment="1">
      <alignment horizontal="center" vertical="center" wrapText="1"/>
    </xf>
    <xf numFmtId="0" fontId="127" fillId="0" borderId="0" xfId="1" applyFont="1" applyAlignment="1">
      <alignment horizontal="center" wrapText="1"/>
    </xf>
    <xf numFmtId="4" fontId="131" fillId="0" borderId="43" xfId="1" applyNumberFormat="1" applyFont="1" applyBorder="1" applyAlignment="1" applyProtection="1">
      <alignment horizontal="center" vertical="top" wrapText="1"/>
      <protection locked="0"/>
    </xf>
    <xf numFmtId="4" fontId="131" fillId="0" borderId="43" xfId="1" applyNumberFormat="1" applyFont="1" applyBorder="1" applyAlignment="1" applyProtection="1">
      <alignment horizontal="left" vertical="top" wrapText="1"/>
      <protection locked="0"/>
    </xf>
    <xf numFmtId="4" fontId="130" fillId="3" borderId="43" xfId="1" applyNumberFormat="1" applyFont="1" applyFill="1" applyBorder="1" applyAlignment="1" applyProtection="1">
      <alignment horizontal="center" vertical="top" wrapText="1"/>
      <protection locked="0"/>
    </xf>
    <xf numFmtId="4" fontId="130" fillId="3" borderId="43" xfId="1" applyNumberFormat="1" applyFont="1" applyFill="1" applyBorder="1" applyAlignment="1" applyProtection="1">
      <alignment horizontal="left" vertical="top" wrapText="1"/>
      <protection locked="0"/>
    </xf>
    <xf numFmtId="4" fontId="130" fillId="3" borderId="43" xfId="1" applyNumberFormat="1" applyFont="1" applyFill="1" applyBorder="1" applyAlignment="1">
      <alignment horizontal="left" vertical="center" wrapText="1"/>
    </xf>
    <xf numFmtId="4" fontId="130" fillId="3" borderId="43" xfId="1" applyNumberFormat="1" applyFont="1" applyFill="1" applyBorder="1" applyAlignment="1">
      <alignment horizontal="center" vertical="center" wrapText="1"/>
    </xf>
    <xf numFmtId="4" fontId="130" fillId="3" borderId="43" xfId="1" applyNumberFormat="1" applyFont="1" applyFill="1" applyBorder="1" applyAlignment="1">
      <alignment horizontal="left" vertical="top" wrapText="1"/>
    </xf>
    <xf numFmtId="4" fontId="127" fillId="0" borderId="44" xfId="1" applyNumberFormat="1" applyFont="1" applyBorder="1" applyAlignment="1">
      <alignment horizontal="center" vertical="center" wrapText="1"/>
    </xf>
    <xf numFmtId="4" fontId="127" fillId="0" borderId="44" xfId="1" applyNumberFormat="1" applyFont="1" applyBorder="1" applyAlignment="1">
      <alignment horizontal="center" vertical="top" wrapText="1"/>
    </xf>
    <xf numFmtId="4" fontId="127" fillId="0" borderId="42" xfId="1" applyNumberFormat="1" applyFont="1" applyBorder="1" applyAlignment="1">
      <alignment horizontal="center" vertical="top" wrapText="1"/>
    </xf>
    <xf numFmtId="4" fontId="127" fillId="0" borderId="44" xfId="1" applyNumberFormat="1" applyFont="1" applyBorder="1" applyAlignment="1" applyProtection="1">
      <alignment horizontal="left" vertical="top" wrapText="1"/>
      <protection locked="0"/>
    </xf>
    <xf numFmtId="4" fontId="127" fillId="0" borderId="16" xfId="1" applyNumberFormat="1" applyFont="1" applyBorder="1" applyAlignment="1" applyProtection="1">
      <alignment horizontal="left" vertical="top" wrapText="1"/>
      <protection locked="0"/>
    </xf>
    <xf numFmtId="4" fontId="127" fillId="0" borderId="42" xfId="1" applyNumberFormat="1" applyFont="1" applyBorder="1" applyAlignment="1" applyProtection="1">
      <alignment horizontal="left" vertical="top" wrapText="1"/>
      <protection locked="0"/>
    </xf>
    <xf numFmtId="4" fontId="130" fillId="0" borderId="44" xfId="1" applyNumberFormat="1" applyFont="1" applyBorder="1" applyAlignment="1">
      <alignment horizontal="left" vertical="top" wrapText="1"/>
    </xf>
    <xf numFmtId="4" fontId="130" fillId="0" borderId="42" xfId="1" applyNumberFormat="1" applyFont="1" applyBorder="1" applyAlignment="1">
      <alignment horizontal="left" vertical="top" wrapText="1"/>
    </xf>
    <xf numFmtId="49" fontId="130" fillId="0" borderId="44" xfId="1" applyNumberFormat="1" applyFont="1" applyBorder="1" applyAlignment="1">
      <alignment horizontal="center" vertical="top" wrapText="1"/>
    </xf>
    <xf numFmtId="49" fontId="130" fillId="0" borderId="16" xfId="1" applyNumberFormat="1" applyFont="1" applyBorder="1" applyAlignment="1">
      <alignment horizontal="center" vertical="top" wrapText="1"/>
    </xf>
    <xf numFmtId="49" fontId="130" fillId="0" borderId="42" xfId="1" applyNumberFormat="1" applyFont="1" applyBorder="1" applyAlignment="1">
      <alignment horizontal="center" vertical="top" wrapText="1"/>
    </xf>
    <xf numFmtId="4" fontId="130" fillId="3" borderId="44" xfId="1" applyNumberFormat="1" applyFont="1" applyFill="1" applyBorder="1" applyAlignment="1" applyProtection="1">
      <alignment horizontal="left" vertical="top" wrapText="1"/>
      <protection locked="0"/>
    </xf>
    <xf numFmtId="4" fontId="130" fillId="3" borderId="16" xfId="1" applyNumberFormat="1" applyFont="1" applyFill="1" applyBorder="1" applyAlignment="1" applyProtection="1">
      <alignment horizontal="left" vertical="top" wrapText="1"/>
      <protection locked="0"/>
    </xf>
    <xf numFmtId="4" fontId="130" fillId="3" borderId="42" xfId="1" applyNumberFormat="1" applyFont="1" applyFill="1" applyBorder="1" applyAlignment="1" applyProtection="1">
      <alignment horizontal="left" vertical="top" wrapText="1"/>
      <protection locked="0"/>
    </xf>
    <xf numFmtId="4" fontId="130" fillId="0" borderId="42" xfId="1" applyNumberFormat="1" applyFont="1" applyBorder="1" applyAlignment="1">
      <alignment horizontal="center" vertical="top" wrapText="1"/>
    </xf>
    <xf numFmtId="4" fontId="127" fillId="3" borderId="44" xfId="1" applyNumberFormat="1" applyFont="1" applyFill="1" applyBorder="1" applyAlignment="1" applyProtection="1">
      <alignment horizontal="left" vertical="top" wrapText="1"/>
      <protection locked="0"/>
    </xf>
    <xf numFmtId="4" fontId="127" fillId="3" borderId="16" xfId="1" applyNumberFormat="1" applyFont="1" applyFill="1" applyBorder="1" applyAlignment="1" applyProtection="1">
      <alignment horizontal="left" vertical="top" wrapText="1"/>
      <protection locked="0"/>
    </xf>
    <xf numFmtId="4" fontId="127" fillId="3" borderId="42" xfId="1" applyNumberFormat="1" applyFont="1" applyFill="1" applyBorder="1" applyAlignment="1" applyProtection="1">
      <alignment horizontal="left" vertical="top" wrapText="1"/>
      <protection locked="0"/>
    </xf>
    <xf numFmtId="4" fontId="138" fillId="0" borderId="43" xfId="1" applyNumberFormat="1" applyFont="1" applyBorder="1" applyAlignment="1">
      <alignment horizontal="center" vertical="center" wrapText="1"/>
    </xf>
    <xf numFmtId="4" fontId="130" fillId="0" borderId="43" xfId="1" applyNumberFormat="1" applyFont="1" applyBorder="1" applyAlignment="1">
      <alignment horizontal="center" vertical="center" wrapText="1"/>
    </xf>
    <xf numFmtId="166" fontId="137" fillId="3" borderId="43" xfId="1" applyNumberFormat="1" applyFont="1" applyFill="1" applyBorder="1" applyAlignment="1">
      <alignment horizontal="center" vertical="center" wrapText="1"/>
    </xf>
    <xf numFmtId="1" fontId="127" fillId="3" borderId="0" xfId="1" applyNumberFormat="1" applyFont="1" applyFill="1" applyAlignment="1">
      <alignment horizontal="center" vertical="center" wrapText="1"/>
    </xf>
    <xf numFmtId="0" fontId="137" fillId="3" borderId="0" xfId="1" applyFont="1" applyFill="1" applyAlignment="1">
      <alignment horizontal="center" vertical="center" wrapText="1"/>
    </xf>
    <xf numFmtId="0" fontId="127" fillId="3" borderId="0" xfId="902" applyFont="1" applyFill="1" applyAlignment="1">
      <alignment horizontal="center" vertical="center" wrapText="1"/>
    </xf>
    <xf numFmtId="0" fontId="137" fillId="3" borderId="43" xfId="1" applyFont="1" applyFill="1" applyBorder="1" applyAlignment="1">
      <alignment horizontal="center" vertical="center" wrapText="1"/>
    </xf>
    <xf numFmtId="166" fontId="137" fillId="3" borderId="43" xfId="1" applyNumberFormat="1" applyFont="1" applyFill="1" applyBorder="1" applyAlignment="1">
      <alignment vertical="center" wrapText="1"/>
    </xf>
    <xf numFmtId="166" fontId="135" fillId="3" borderId="43" xfId="1" applyNumberFormat="1" applyFont="1" applyFill="1" applyBorder="1" applyAlignment="1">
      <alignment horizontal="center" vertical="center" wrapText="1"/>
    </xf>
    <xf numFmtId="166" fontId="135" fillId="3" borderId="43" xfId="1" applyNumberFormat="1" applyFont="1" applyFill="1" applyBorder="1" applyAlignment="1">
      <alignment horizontal="left" vertical="center" wrapText="1"/>
    </xf>
    <xf numFmtId="0" fontId="135" fillId="3" borderId="43" xfId="1" applyFont="1" applyFill="1" applyBorder="1" applyAlignment="1">
      <alignment horizontal="center"/>
    </xf>
    <xf numFmtId="166" fontId="137" fillId="3" borderId="43" xfId="1" applyNumberFormat="1" applyFont="1" applyFill="1" applyBorder="1" applyAlignment="1">
      <alignment horizontal="left" vertical="center"/>
    </xf>
    <xf numFmtId="166" fontId="137" fillId="3" borderId="43" xfId="1" applyNumberFormat="1" applyFont="1" applyFill="1" applyBorder="1" applyAlignment="1">
      <alignment horizontal="center"/>
    </xf>
    <xf numFmtId="166" fontId="137" fillId="3" borderId="43" xfId="1" applyNumberFormat="1" applyFont="1" applyFill="1" applyBorder="1" applyAlignment="1">
      <alignment horizontal="left" vertical="center" wrapText="1"/>
    </xf>
    <xf numFmtId="166" fontId="137" fillId="3" borderId="43" xfId="1" applyNumberFormat="1" applyFont="1" applyFill="1" applyBorder="1" applyAlignment="1">
      <alignment horizontal="center" vertical="center"/>
    </xf>
    <xf numFmtId="0" fontId="127" fillId="3" borderId="0" xfId="1478" applyFont="1" applyFill="1" applyAlignment="1">
      <alignment horizontal="center" vertical="center" wrapText="1"/>
    </xf>
    <xf numFmtId="0" fontId="127" fillId="3" borderId="0" xfId="1478" applyFont="1" applyFill="1" applyAlignment="1">
      <alignment horizontal="center" vertical="center"/>
    </xf>
    <xf numFmtId="0" fontId="127" fillId="3" borderId="43" xfId="1478" applyFont="1" applyFill="1" applyBorder="1" applyAlignment="1">
      <alignment horizontal="center" vertical="center" wrapText="1"/>
    </xf>
    <xf numFmtId="0" fontId="127" fillId="3" borderId="44" xfId="1478" applyFont="1" applyFill="1" applyBorder="1" applyAlignment="1">
      <alignment horizontal="center" vertical="center"/>
    </xf>
    <xf numFmtId="0" fontId="127" fillId="3" borderId="16" xfId="1478" applyFont="1" applyFill="1" applyBorder="1" applyAlignment="1">
      <alignment horizontal="center" vertical="center"/>
    </xf>
    <xf numFmtId="0" fontId="127" fillId="3" borderId="42" xfId="1478" applyFont="1" applyFill="1" applyBorder="1" applyAlignment="1">
      <alignment horizontal="center" vertical="center"/>
    </xf>
    <xf numFmtId="0" fontId="127" fillId="3" borderId="44" xfId="1478" applyFont="1" applyFill="1" applyBorder="1" applyAlignment="1">
      <alignment horizontal="left" vertical="center" wrapText="1"/>
    </xf>
    <xf numFmtId="0" fontId="127" fillId="3" borderId="16" xfId="1478" applyFont="1" applyFill="1" applyBorder="1" applyAlignment="1">
      <alignment horizontal="left" vertical="center" wrapText="1"/>
    </xf>
    <xf numFmtId="0" fontId="127" fillId="3" borderId="42" xfId="1478" applyFont="1" applyFill="1" applyBorder="1" applyAlignment="1">
      <alignment horizontal="left" vertical="center" wrapText="1"/>
    </xf>
    <xf numFmtId="0" fontId="130" fillId="3" borderId="44" xfId="1478" applyFont="1" applyFill="1" applyBorder="1" applyAlignment="1">
      <alignment horizontal="center" vertical="center"/>
    </xf>
    <xf numFmtId="0" fontId="130" fillId="3" borderId="16" xfId="1478" applyFont="1" applyFill="1" applyBorder="1" applyAlignment="1">
      <alignment horizontal="center" vertical="center"/>
    </xf>
    <xf numFmtId="0" fontId="130" fillId="3" borderId="42" xfId="1478" applyFont="1" applyFill="1" applyBorder="1" applyAlignment="1">
      <alignment horizontal="center" vertical="center"/>
    </xf>
    <xf numFmtId="0" fontId="130" fillId="3" borderId="44" xfId="1478" applyFont="1" applyFill="1" applyBorder="1" applyAlignment="1">
      <alignment horizontal="left" vertical="top" wrapText="1"/>
    </xf>
    <xf numFmtId="0" fontId="130" fillId="3" borderId="16" xfId="1478" applyFont="1" applyFill="1" applyBorder="1" applyAlignment="1">
      <alignment horizontal="left" vertical="top" wrapText="1"/>
    </xf>
    <xf numFmtId="0" fontId="130" fillId="3" borderId="42" xfId="1478" applyFont="1" applyFill="1" applyBorder="1" applyAlignment="1">
      <alignment horizontal="left" vertical="top" wrapText="1"/>
    </xf>
    <xf numFmtId="166" fontId="130" fillId="3" borderId="44" xfId="1478" applyNumberFormat="1" applyFont="1" applyFill="1" applyBorder="1" applyAlignment="1">
      <alignment horizontal="left" vertical="top" wrapText="1"/>
    </xf>
    <xf numFmtId="166" fontId="130" fillId="3" borderId="16" xfId="1478" applyNumberFormat="1" applyFont="1" applyFill="1" applyBorder="1" applyAlignment="1">
      <alignment horizontal="left" vertical="top" wrapText="1"/>
    </xf>
    <xf numFmtId="166" fontId="130" fillId="3" borderId="42" xfId="1478" applyNumberFormat="1" applyFont="1" applyFill="1" applyBorder="1" applyAlignment="1">
      <alignment horizontal="left" vertical="top" wrapText="1"/>
    </xf>
    <xf numFmtId="0" fontId="130" fillId="3" borderId="43" xfId="1478" applyFont="1" applyFill="1" applyBorder="1" applyAlignment="1">
      <alignment horizontal="center" vertical="center"/>
    </xf>
    <xf numFmtId="166" fontId="130" fillId="3" borderId="43" xfId="1478" applyNumberFormat="1" applyFont="1" applyFill="1" applyBorder="1" applyAlignment="1">
      <alignment horizontal="center" vertical="top" wrapText="1"/>
    </xf>
    <xf numFmtId="0" fontId="130" fillId="3" borderId="44" xfId="1478" applyFont="1" applyFill="1" applyBorder="1" applyAlignment="1">
      <alignment horizontal="left" vertical="center" wrapText="1"/>
    </xf>
    <xf numFmtId="0" fontId="130" fillId="3" borderId="16" xfId="1478" applyFont="1" applyFill="1" applyBorder="1" applyAlignment="1">
      <alignment horizontal="left" vertical="center" wrapText="1"/>
    </xf>
    <xf numFmtId="0" fontId="130" fillId="3" borderId="42" xfId="1478" applyFont="1" applyFill="1" applyBorder="1" applyAlignment="1">
      <alignment horizontal="left" vertical="center" wrapText="1"/>
    </xf>
    <xf numFmtId="0" fontId="140" fillId="3" borderId="16" xfId="1478" applyFont="1" applyFill="1" applyBorder="1" applyAlignment="1">
      <alignment horizontal="left" vertical="top" wrapText="1"/>
    </xf>
    <xf numFmtId="0" fontId="140" fillId="3" borderId="42" xfId="1478" applyFont="1" applyFill="1" applyBorder="1" applyAlignment="1">
      <alignment horizontal="left" vertical="top" wrapText="1"/>
    </xf>
    <xf numFmtId="0" fontId="130" fillId="3" borderId="43" xfId="1478" applyFont="1" applyFill="1" applyBorder="1" applyAlignment="1">
      <alignment horizontal="left" vertical="top" wrapText="1"/>
    </xf>
    <xf numFmtId="0" fontId="130" fillId="0" borderId="43" xfId="1478" applyFont="1" applyBorder="1" applyAlignment="1">
      <alignment horizontal="left" vertical="top" wrapText="1"/>
    </xf>
    <xf numFmtId="0" fontId="127" fillId="3" borderId="43" xfId="1478" applyFont="1" applyFill="1" applyBorder="1" applyAlignment="1">
      <alignment horizontal="center" vertical="center"/>
    </xf>
    <xf numFmtId="167" fontId="127" fillId="3" borderId="43" xfId="1478" applyNumberFormat="1" applyFont="1" applyFill="1" applyBorder="1" applyAlignment="1">
      <alignment horizontal="left" vertical="center" wrapText="1"/>
    </xf>
    <xf numFmtId="0" fontId="127" fillId="3" borderId="43" xfId="1478" applyFont="1" applyFill="1" applyBorder="1" applyAlignment="1">
      <alignment horizontal="center" vertical="top"/>
    </xf>
    <xf numFmtId="0" fontId="127" fillId="3" borderId="43" xfId="1478" applyFont="1" applyFill="1" applyBorder="1" applyAlignment="1">
      <alignment horizontal="left" vertical="center" wrapText="1"/>
    </xf>
    <xf numFmtId="0" fontId="127" fillId="0" borderId="44" xfId="1478" applyFont="1" applyBorder="1" applyAlignment="1">
      <alignment horizontal="center" vertical="top" wrapText="1"/>
    </xf>
    <xf numFmtId="0" fontId="127" fillId="0" borderId="16" xfId="1478" applyFont="1" applyBorder="1" applyAlignment="1">
      <alignment horizontal="center" vertical="top" wrapText="1"/>
    </xf>
    <xf numFmtId="0" fontId="127" fillId="0" borderId="42" xfId="1478" applyFont="1" applyBorder="1" applyAlignment="1">
      <alignment horizontal="center" vertical="top" wrapText="1"/>
    </xf>
    <xf numFmtId="0" fontId="127" fillId="3" borderId="44" xfId="1478" applyFont="1" applyFill="1" applyBorder="1" applyAlignment="1">
      <alignment horizontal="center" vertical="center" wrapText="1"/>
    </xf>
    <xf numFmtId="0" fontId="127" fillId="3" borderId="16" xfId="1478" applyFont="1" applyFill="1" applyBorder="1" applyAlignment="1">
      <alignment horizontal="center" vertical="center" wrapText="1"/>
    </xf>
    <xf numFmtId="0" fontId="127" fillId="3" borderId="42" xfId="1478" applyFont="1" applyFill="1" applyBorder="1" applyAlignment="1">
      <alignment horizontal="center" vertical="center" wrapText="1"/>
    </xf>
    <xf numFmtId="49" fontId="130" fillId="3" borderId="44" xfId="1478" applyNumberFormat="1" applyFont="1" applyFill="1" applyBorder="1" applyAlignment="1">
      <alignment horizontal="center" vertical="center"/>
    </xf>
    <xf numFmtId="49" fontId="130" fillId="3" borderId="42" xfId="1478" applyNumberFormat="1" applyFont="1" applyFill="1" applyBorder="1" applyAlignment="1">
      <alignment horizontal="center" vertical="center"/>
    </xf>
    <xf numFmtId="0" fontId="130" fillId="0" borderId="44" xfId="1478" applyFont="1" applyBorder="1" applyAlignment="1">
      <alignment horizontal="left" vertical="top" wrapText="1"/>
    </xf>
    <xf numFmtId="0" fontId="130" fillId="0" borderId="42" xfId="1478" applyFont="1" applyBorder="1" applyAlignment="1">
      <alignment horizontal="left" vertical="top" wrapText="1"/>
    </xf>
    <xf numFmtId="0" fontId="127" fillId="3" borderId="43" xfId="1478" applyFont="1" applyFill="1" applyBorder="1" applyAlignment="1">
      <alignment horizontal="left" vertical="top" wrapText="1"/>
    </xf>
    <xf numFmtId="0" fontId="130" fillId="0" borderId="44" xfId="1478" applyFont="1" applyBorder="1" applyAlignment="1">
      <alignment horizontal="center" vertical="top" wrapText="1"/>
    </xf>
    <xf numFmtId="0" fontId="130" fillId="0" borderId="42" xfId="1478" applyFont="1" applyBorder="1" applyAlignment="1">
      <alignment horizontal="center" vertical="top" wrapText="1"/>
    </xf>
    <xf numFmtId="0" fontId="130" fillId="0" borderId="43" xfId="1478" applyFont="1" applyBorder="1"/>
    <xf numFmtId="0" fontId="127" fillId="3" borderId="43" xfId="1478" applyFont="1" applyFill="1" applyBorder="1" applyAlignment="1">
      <alignment vertical="center" wrapText="1"/>
    </xf>
    <xf numFmtId="0" fontId="130" fillId="3" borderId="43" xfId="1478" applyFont="1" applyFill="1" applyBorder="1"/>
    <xf numFmtId="166" fontId="130" fillId="0" borderId="37" xfId="1" applyNumberFormat="1" applyFont="1" applyFill="1" applyBorder="1" applyAlignment="1">
      <alignment horizontal="left" vertical="top" wrapText="1"/>
    </xf>
    <xf numFmtId="0" fontId="127" fillId="0" borderId="0" xfId="1" applyFont="1" applyFill="1" applyAlignment="1">
      <alignment horizontal="center" vertical="center" wrapText="1"/>
    </xf>
    <xf numFmtId="0" fontId="127" fillId="0" borderId="1" xfId="1" applyFont="1" applyFill="1" applyBorder="1" applyAlignment="1">
      <alignment horizontal="center" vertical="center" wrapText="1"/>
    </xf>
    <xf numFmtId="166" fontId="130" fillId="0" borderId="13" xfId="1" applyNumberFormat="1" applyFont="1" applyFill="1" applyBorder="1" applyAlignment="1">
      <alignment horizontal="left" vertical="top" wrapText="1"/>
    </xf>
    <xf numFmtId="166" fontId="130" fillId="0" borderId="14" xfId="1" applyNumberFormat="1" applyFont="1" applyFill="1" applyBorder="1" applyAlignment="1">
      <alignment horizontal="left" vertical="top" wrapText="1"/>
    </xf>
    <xf numFmtId="166" fontId="130" fillId="0" borderId="15" xfId="1" applyNumberFormat="1" applyFont="1" applyFill="1" applyBorder="1" applyAlignment="1">
      <alignment horizontal="left" vertical="top" wrapText="1"/>
    </xf>
    <xf numFmtId="166" fontId="130" fillId="3" borderId="13" xfId="1" applyNumberFormat="1" applyFont="1" applyFill="1" applyBorder="1" applyAlignment="1">
      <alignment horizontal="left" vertical="top" wrapText="1"/>
    </xf>
    <xf numFmtId="166" fontId="130" fillId="3" borderId="14" xfId="1" applyNumberFormat="1" applyFont="1" applyFill="1" applyBorder="1" applyAlignment="1">
      <alignment horizontal="left" vertical="top" wrapText="1"/>
    </xf>
    <xf numFmtId="166" fontId="130" fillId="3" borderId="15" xfId="1" applyNumberFormat="1" applyFont="1" applyFill="1" applyBorder="1" applyAlignment="1">
      <alignment horizontal="left" vertical="top" wrapText="1"/>
    </xf>
    <xf numFmtId="49" fontId="127" fillId="0" borderId="1" xfId="1" applyNumberFormat="1" applyFont="1" applyFill="1" applyBorder="1" applyAlignment="1">
      <alignment horizontal="center" vertical="top"/>
    </xf>
    <xf numFmtId="0" fontId="127" fillId="0" borderId="1" xfId="1" applyFont="1" applyFill="1" applyBorder="1" applyAlignment="1">
      <alignment horizontal="left" vertical="top" wrapText="1"/>
    </xf>
    <xf numFmtId="4" fontId="127" fillId="0" borderId="1" xfId="1" applyNumberFormat="1" applyFont="1" applyFill="1" applyBorder="1" applyAlignment="1">
      <alignment horizontal="center" vertical="top"/>
    </xf>
    <xf numFmtId="166" fontId="127" fillId="0" borderId="1" xfId="1" applyNumberFormat="1" applyFont="1" applyFill="1" applyBorder="1" applyAlignment="1">
      <alignment horizontal="center" vertical="top"/>
    </xf>
    <xf numFmtId="49" fontId="130" fillId="0" borderId="37" xfId="1" applyNumberFormat="1" applyFont="1" applyFill="1" applyBorder="1" applyAlignment="1">
      <alignment horizontal="center" vertical="top"/>
    </xf>
    <xf numFmtId="0" fontId="130" fillId="0" borderId="37" xfId="1" applyFont="1" applyFill="1" applyBorder="1" applyAlignment="1">
      <alignment horizontal="left" vertical="top" wrapText="1"/>
    </xf>
    <xf numFmtId="4" fontId="130" fillId="0" borderId="37" xfId="1" applyNumberFormat="1" applyFont="1" applyFill="1" applyBorder="1" applyAlignment="1">
      <alignment horizontal="center" vertical="center"/>
    </xf>
    <xf numFmtId="167" fontId="130" fillId="0" borderId="37" xfId="1" applyNumberFormat="1" applyFont="1" applyFill="1" applyBorder="1" applyAlignment="1">
      <alignment horizontal="center" vertical="center" wrapText="1"/>
    </xf>
    <xf numFmtId="4" fontId="130" fillId="0" borderId="37" xfId="1" applyNumberFormat="1" applyFont="1" applyFill="1" applyBorder="1" applyAlignment="1">
      <alignment horizontal="left" vertical="top" wrapText="1"/>
    </xf>
    <xf numFmtId="49" fontId="127" fillId="0" borderId="37" xfId="1" applyNumberFormat="1" applyFont="1" applyFill="1" applyBorder="1" applyAlignment="1">
      <alignment horizontal="center" vertical="top"/>
    </xf>
    <xf numFmtId="0" fontId="127" fillId="0" borderId="37" xfId="1" applyFont="1" applyFill="1" applyBorder="1" applyAlignment="1">
      <alignment horizontal="left" vertical="top" wrapText="1"/>
    </xf>
    <xf numFmtId="4" fontId="127" fillId="0" borderId="37" xfId="1" applyNumberFormat="1" applyFont="1" applyFill="1" applyBorder="1" applyAlignment="1">
      <alignment horizontal="center" vertical="top"/>
    </xf>
    <xf numFmtId="166" fontId="127" fillId="0" borderId="37" xfId="1" applyNumberFormat="1" applyFont="1" applyFill="1" applyBorder="1" applyAlignment="1">
      <alignment horizontal="center" vertical="top"/>
    </xf>
    <xf numFmtId="166" fontId="130" fillId="3" borderId="37" xfId="1" applyNumberFormat="1" applyFont="1" applyFill="1" applyBorder="1" applyAlignment="1">
      <alignment horizontal="left" vertical="top" wrapText="1"/>
    </xf>
    <xf numFmtId="49" fontId="127" fillId="0" borderId="12" xfId="1" applyNumberFormat="1" applyFont="1" applyFill="1" applyBorder="1" applyAlignment="1">
      <alignment horizontal="center" vertical="top"/>
    </xf>
    <xf numFmtId="49" fontId="127" fillId="0" borderId="16" xfId="1" applyNumberFormat="1" applyFont="1" applyFill="1" applyBorder="1" applyAlignment="1">
      <alignment horizontal="center" vertical="top"/>
    </xf>
    <xf numFmtId="49" fontId="127" fillId="0" borderId="17" xfId="1" applyNumberFormat="1" applyFont="1" applyFill="1" applyBorder="1" applyAlignment="1">
      <alignment horizontal="center" vertical="top"/>
    </xf>
    <xf numFmtId="0" fontId="127" fillId="0" borderId="12" xfId="1" applyFont="1" applyFill="1" applyBorder="1" applyAlignment="1">
      <alignment horizontal="left" vertical="top" wrapText="1"/>
    </xf>
    <xf numFmtId="0" fontId="127" fillId="0" borderId="16" xfId="1" applyFont="1" applyFill="1" applyBorder="1" applyAlignment="1">
      <alignment horizontal="left" vertical="top" wrapText="1"/>
    </xf>
    <xf numFmtId="0" fontId="127" fillId="0" borderId="17" xfId="1" applyFont="1" applyFill="1" applyBorder="1" applyAlignment="1">
      <alignment horizontal="left" vertical="top" wrapText="1"/>
    </xf>
    <xf numFmtId="4" fontId="127" fillId="0" borderId="12" xfId="1" applyNumberFormat="1" applyFont="1" applyFill="1" applyBorder="1" applyAlignment="1">
      <alignment horizontal="center" vertical="top"/>
    </xf>
    <xf numFmtId="4" fontId="127" fillId="0" borderId="16" xfId="1" applyNumberFormat="1" applyFont="1" applyFill="1" applyBorder="1" applyAlignment="1">
      <alignment horizontal="center" vertical="top"/>
    </xf>
    <xf numFmtId="4" fontId="127" fillId="0" borderId="17" xfId="1" applyNumberFormat="1" applyFont="1" applyFill="1" applyBorder="1" applyAlignment="1">
      <alignment horizontal="center" vertical="top"/>
    </xf>
    <xf numFmtId="166" fontId="127" fillId="0" borderId="12" xfId="1" applyNumberFormat="1" applyFont="1" applyFill="1" applyBorder="1" applyAlignment="1">
      <alignment horizontal="center" vertical="top" wrapText="1"/>
    </xf>
    <xf numFmtId="166" fontId="127" fillId="0" borderId="16" xfId="1" applyNumberFormat="1" applyFont="1" applyFill="1" applyBorder="1" applyAlignment="1">
      <alignment horizontal="center" vertical="top" wrapText="1"/>
    </xf>
    <xf numFmtId="166" fontId="127" fillId="0" borderId="17" xfId="1" applyNumberFormat="1" applyFont="1" applyFill="1" applyBorder="1" applyAlignment="1">
      <alignment horizontal="center" vertical="top" wrapText="1"/>
    </xf>
    <xf numFmtId="4" fontId="130" fillId="0" borderId="46" xfId="1" applyNumberFormat="1" applyFont="1" applyFill="1" applyBorder="1" applyAlignment="1">
      <alignment horizontal="left" vertical="center" wrapText="1"/>
    </xf>
    <xf numFmtId="4" fontId="130" fillId="0" borderId="47" xfId="1" applyNumberFormat="1" applyFont="1" applyFill="1" applyBorder="1" applyAlignment="1">
      <alignment horizontal="left" vertical="center" wrapText="1"/>
    </xf>
    <xf numFmtId="4" fontId="130" fillId="0" borderId="48" xfId="1" applyNumberFormat="1" applyFont="1" applyFill="1" applyBorder="1" applyAlignment="1">
      <alignment horizontal="left" vertical="center" wrapText="1"/>
    </xf>
    <xf numFmtId="49" fontId="135" fillId="0" borderId="37" xfId="1456" applyNumberFormat="1" applyFont="1" applyFill="1" applyBorder="1" applyAlignment="1">
      <alignment horizontal="center" vertical="top"/>
    </xf>
    <xf numFmtId="0" fontId="135" fillId="0" borderId="37" xfId="1456" applyFont="1" applyFill="1" applyBorder="1" applyAlignment="1">
      <alignment horizontal="left" vertical="top" wrapText="1"/>
    </xf>
    <xf numFmtId="4" fontId="135" fillId="0" borderId="37" xfId="1456" applyNumberFormat="1" applyFont="1" applyFill="1" applyBorder="1" applyAlignment="1">
      <alignment horizontal="left" vertical="top" wrapText="1"/>
    </xf>
    <xf numFmtId="166" fontId="135" fillId="0" borderId="37" xfId="1456" applyNumberFormat="1" applyFont="1" applyFill="1" applyBorder="1" applyAlignment="1">
      <alignment horizontal="left" vertical="top" wrapText="1"/>
    </xf>
    <xf numFmtId="49" fontId="137" fillId="0" borderId="43" xfId="1456" applyNumberFormat="1" applyFont="1" applyFill="1" applyBorder="1" applyAlignment="1">
      <alignment horizontal="center" vertical="top"/>
    </xf>
    <xf numFmtId="0" fontId="137" fillId="0" borderId="43" xfId="1456" applyFont="1" applyFill="1" applyBorder="1" applyAlignment="1">
      <alignment horizontal="left" vertical="center"/>
    </xf>
    <xf numFmtId="4" fontId="127" fillId="0" borderId="43" xfId="1" applyNumberFormat="1" applyFont="1" applyFill="1" applyBorder="1" applyAlignment="1">
      <alignment horizontal="center" vertical="top"/>
    </xf>
    <xf numFmtId="166" fontId="127" fillId="0" borderId="43" xfId="1" applyNumberFormat="1" applyFont="1" applyFill="1" applyBorder="1" applyAlignment="1">
      <alignment horizontal="center" vertical="top"/>
    </xf>
    <xf numFmtId="49" fontId="137" fillId="0" borderId="1" xfId="1456" applyNumberFormat="1" applyFont="1" applyFill="1" applyBorder="1" applyAlignment="1">
      <alignment horizontal="center" vertical="center" wrapText="1"/>
    </xf>
    <xf numFmtId="49" fontId="137" fillId="0" borderId="1" xfId="1456" applyNumberFormat="1" applyFont="1" applyFill="1" applyBorder="1" applyAlignment="1">
      <alignment horizontal="center" vertical="center"/>
    </xf>
    <xf numFmtId="0" fontId="137" fillId="0" borderId="37" xfId="1456" applyFont="1" applyFill="1" applyBorder="1" applyAlignment="1">
      <alignment horizontal="center" vertical="center" wrapText="1"/>
    </xf>
    <xf numFmtId="0" fontId="137" fillId="0" borderId="37" xfId="1456" applyFont="1" applyFill="1" applyBorder="1" applyAlignment="1">
      <alignment horizontal="center" vertical="center"/>
    </xf>
    <xf numFmtId="4" fontId="135" fillId="0" borderId="37" xfId="1456" applyNumberFormat="1" applyFont="1" applyFill="1" applyBorder="1" applyAlignment="1">
      <alignment horizontal="center" vertical="center"/>
    </xf>
    <xf numFmtId="4" fontId="135" fillId="3" borderId="37" xfId="1456" applyNumberFormat="1" applyFont="1" applyFill="1" applyBorder="1" applyAlignment="1">
      <alignment horizontal="left" vertical="top" wrapText="1"/>
    </xf>
    <xf numFmtId="166" fontId="135" fillId="0" borderId="37" xfId="1456" applyNumberFormat="1" applyFont="1" applyFill="1" applyBorder="1" applyAlignment="1">
      <alignment horizontal="left" vertical="top"/>
    </xf>
    <xf numFmtId="0" fontId="137" fillId="0" borderId="43" xfId="1456" applyFont="1" applyFill="1" applyBorder="1" applyAlignment="1">
      <alignment horizontal="center" vertical="center" wrapText="1"/>
    </xf>
    <xf numFmtId="0" fontId="137" fillId="0" borderId="43" xfId="1456" applyFont="1" applyFill="1" applyBorder="1" applyAlignment="1">
      <alignment horizontal="center" vertical="center"/>
    </xf>
    <xf numFmtId="166" fontId="135" fillId="0" borderId="1" xfId="1456" applyNumberFormat="1" applyFont="1" applyFill="1" applyBorder="1" applyAlignment="1">
      <alignment horizontal="justify" vertical="top" wrapText="1"/>
    </xf>
    <xf numFmtId="166" fontId="135" fillId="0" borderId="1" xfId="1456" applyNumberFormat="1" applyFont="1" applyFill="1" applyBorder="1" applyAlignment="1">
      <alignment horizontal="justify" vertical="top"/>
    </xf>
    <xf numFmtId="0" fontId="137" fillId="0" borderId="1" xfId="1456" applyFont="1" applyFill="1" applyBorder="1" applyAlignment="1">
      <alignment horizontal="center" vertical="center" wrapText="1"/>
    </xf>
    <xf numFmtId="0" fontId="137" fillId="0" borderId="1" xfId="1456" applyFont="1" applyFill="1" applyBorder="1" applyAlignment="1">
      <alignment horizontal="center" vertical="center"/>
    </xf>
    <xf numFmtId="49" fontId="137" fillId="0" borderId="37" xfId="1456" applyNumberFormat="1" applyFont="1" applyFill="1" applyBorder="1" applyAlignment="1">
      <alignment horizontal="center" vertical="top"/>
    </xf>
    <xf numFmtId="4" fontId="137" fillId="0" borderId="37" xfId="1456" applyNumberFormat="1" applyFont="1" applyFill="1" applyBorder="1" applyAlignment="1">
      <alignment horizontal="center" vertical="top" wrapText="1"/>
    </xf>
    <xf numFmtId="166" fontId="137" fillId="0" borderId="37" xfId="1456" applyNumberFormat="1" applyFont="1" applyFill="1" applyBorder="1" applyAlignment="1">
      <alignment horizontal="center" vertical="top" wrapText="1"/>
    </xf>
    <xf numFmtId="49" fontId="135" fillId="0" borderId="12" xfId="1456" applyNumberFormat="1" applyFont="1" applyFill="1" applyBorder="1" applyAlignment="1">
      <alignment horizontal="center" vertical="top"/>
    </xf>
    <xf numFmtId="49" fontId="135" fillId="0" borderId="17" xfId="1456" applyNumberFormat="1" applyFont="1" applyFill="1" applyBorder="1" applyAlignment="1">
      <alignment horizontal="center" vertical="top"/>
    </xf>
    <xf numFmtId="0" fontId="135" fillId="0" borderId="12" xfId="1456" applyFont="1" applyFill="1" applyBorder="1" applyAlignment="1">
      <alignment horizontal="left" vertical="top" wrapText="1"/>
    </xf>
    <xf numFmtId="0" fontId="135" fillId="0" borderId="17" xfId="1456" applyFont="1" applyFill="1" applyBorder="1" applyAlignment="1">
      <alignment horizontal="left" vertical="top" wrapText="1"/>
    </xf>
    <xf numFmtId="166" fontId="135" fillId="0" borderId="12" xfId="1456" applyNumberFormat="1" applyFont="1" applyFill="1" applyBorder="1" applyAlignment="1">
      <alignment horizontal="left" vertical="top" wrapText="1"/>
    </xf>
    <xf numFmtId="166" fontId="135" fillId="0" borderId="17" xfId="1456" applyNumberFormat="1" applyFont="1" applyFill="1" applyBorder="1" applyAlignment="1">
      <alignment horizontal="left" vertical="top" wrapText="1"/>
    </xf>
    <xf numFmtId="4" fontId="135" fillId="0" borderId="12" xfId="1456" applyNumberFormat="1" applyFont="1" applyFill="1" applyBorder="1" applyAlignment="1">
      <alignment horizontal="center" vertical="center"/>
    </xf>
    <xf numFmtId="4" fontId="135" fillId="0" borderId="17" xfId="1456" applyNumberFormat="1" applyFont="1" applyFill="1" applyBorder="1" applyAlignment="1">
      <alignment horizontal="center" vertical="center"/>
    </xf>
    <xf numFmtId="167" fontId="130" fillId="0" borderId="12" xfId="1" applyNumberFormat="1" applyFont="1" applyFill="1" applyBorder="1" applyAlignment="1">
      <alignment horizontal="center" vertical="center" wrapText="1"/>
    </xf>
    <xf numFmtId="167" fontId="130" fillId="0" borderId="17" xfId="1" applyNumberFormat="1" applyFont="1" applyFill="1" applyBorder="1" applyAlignment="1">
      <alignment horizontal="center" vertical="center" wrapText="1"/>
    </xf>
    <xf numFmtId="4" fontId="135" fillId="0" borderId="12" xfId="1456" applyNumberFormat="1" applyFont="1" applyFill="1" applyBorder="1" applyAlignment="1">
      <alignment horizontal="left" vertical="top" wrapText="1"/>
    </xf>
    <xf numFmtId="4" fontId="135" fillId="0" borderId="17" xfId="1456" applyNumberFormat="1" applyFont="1" applyFill="1" applyBorder="1" applyAlignment="1">
      <alignment horizontal="left" vertical="top" wrapText="1"/>
    </xf>
    <xf numFmtId="166" fontId="135" fillId="0" borderId="12" xfId="1456" applyNumberFormat="1" applyFont="1" applyFill="1" applyBorder="1" applyAlignment="1">
      <alignment horizontal="center" vertical="top" wrapText="1"/>
    </xf>
    <xf numFmtId="166" fontId="135" fillId="0" borderId="17" xfId="1456" applyNumberFormat="1" applyFont="1" applyFill="1" applyBorder="1" applyAlignment="1">
      <alignment horizontal="center" vertical="top" wrapText="1"/>
    </xf>
    <xf numFmtId="49" fontId="137" fillId="0" borderId="37" xfId="1456" applyNumberFormat="1" applyFont="1" applyFill="1" applyBorder="1" applyAlignment="1">
      <alignment horizontal="center"/>
    </xf>
    <xf numFmtId="0" fontId="137" fillId="0" borderId="12" xfId="1456" applyFont="1" applyFill="1" applyBorder="1" applyAlignment="1">
      <alignment horizontal="left" vertical="top" wrapText="1"/>
    </xf>
    <xf numFmtId="0" fontId="137" fillId="0" borderId="16" xfId="1456" applyFont="1" applyFill="1" applyBorder="1" applyAlignment="1">
      <alignment horizontal="left" vertical="top" wrapText="1"/>
    </xf>
    <xf numFmtId="0" fontId="137" fillId="0" borderId="17" xfId="1456" applyFont="1" applyFill="1" applyBorder="1" applyAlignment="1">
      <alignment horizontal="left" vertical="top" wrapText="1"/>
    </xf>
    <xf numFmtId="4" fontId="137" fillId="0" borderId="12" xfId="1456" applyNumberFormat="1" applyFont="1" applyFill="1" applyBorder="1" applyAlignment="1">
      <alignment horizontal="center" vertical="top" wrapText="1"/>
    </xf>
    <xf numFmtId="4" fontId="137" fillId="0" borderId="16" xfId="1456" applyNumberFormat="1" applyFont="1" applyFill="1" applyBorder="1" applyAlignment="1">
      <alignment horizontal="center" vertical="top" wrapText="1"/>
    </xf>
    <xf numFmtId="4" fontId="137" fillId="0" borderId="17" xfId="1456" applyNumberFormat="1" applyFont="1" applyFill="1" applyBorder="1" applyAlignment="1">
      <alignment horizontal="center" vertical="top" wrapText="1"/>
    </xf>
    <xf numFmtId="166" fontId="137" fillId="0" borderId="12" xfId="1456" applyNumberFormat="1" applyFont="1" applyFill="1" applyBorder="1" applyAlignment="1">
      <alignment horizontal="center" vertical="top" wrapText="1"/>
    </xf>
    <xf numFmtId="166" fontId="137" fillId="0" borderId="16" xfId="1456" applyNumberFormat="1" applyFont="1" applyFill="1" applyBorder="1" applyAlignment="1">
      <alignment horizontal="center" vertical="top" wrapText="1"/>
    </xf>
    <xf numFmtId="166" fontId="137" fillId="0" borderId="17" xfId="1456" applyNumberFormat="1" applyFont="1" applyFill="1" applyBorder="1" applyAlignment="1">
      <alignment horizontal="center" vertical="top" wrapText="1"/>
    </xf>
    <xf numFmtId="49" fontId="135" fillId="0" borderId="16" xfId="1456" applyNumberFormat="1" applyFont="1" applyFill="1" applyBorder="1" applyAlignment="1">
      <alignment horizontal="center" vertical="top"/>
    </xf>
    <xf numFmtId="0" fontId="135" fillId="0" borderId="16" xfId="1456" applyFont="1" applyFill="1" applyBorder="1" applyAlignment="1">
      <alignment horizontal="left" vertical="top" wrapText="1"/>
    </xf>
    <xf numFmtId="4" fontId="135" fillId="0" borderId="16" xfId="1456" applyNumberFormat="1" applyFont="1" applyFill="1" applyBorder="1" applyAlignment="1">
      <alignment horizontal="left" vertical="top" wrapText="1"/>
    </xf>
    <xf numFmtId="166" fontId="135" fillId="0" borderId="16" xfId="1456" applyNumberFormat="1" applyFont="1" applyFill="1" applyBorder="1" applyAlignment="1">
      <alignment horizontal="left" vertical="top" wrapText="1"/>
    </xf>
    <xf numFmtId="49" fontId="137" fillId="0" borderId="12" xfId="1456" applyNumberFormat="1" applyFont="1" applyFill="1" applyBorder="1" applyAlignment="1">
      <alignment horizontal="center" vertical="top"/>
    </xf>
    <xf numFmtId="49" fontId="137" fillId="0" borderId="16" xfId="1456" applyNumberFormat="1" applyFont="1" applyFill="1" applyBorder="1" applyAlignment="1">
      <alignment horizontal="center" vertical="top"/>
    </xf>
    <xf numFmtId="49" fontId="137" fillId="0" borderId="17" xfId="1456" applyNumberFormat="1" applyFont="1" applyFill="1" applyBorder="1" applyAlignment="1">
      <alignment horizontal="center" vertical="top"/>
    </xf>
    <xf numFmtId="1" fontId="127" fillId="0" borderId="0" xfId="1" applyNumberFormat="1" applyFont="1" applyAlignment="1">
      <alignment horizontal="center" vertical="center" wrapText="1"/>
    </xf>
    <xf numFmtId="0" fontId="127" fillId="0" borderId="0" xfId="2" applyFont="1" applyAlignment="1">
      <alignment horizontal="center" vertical="center" wrapText="1"/>
    </xf>
    <xf numFmtId="0" fontId="127" fillId="0" borderId="0" xfId="1" applyFont="1" applyAlignment="1">
      <alignment wrapText="1"/>
    </xf>
    <xf numFmtId="1" fontId="127" fillId="0" borderId="43" xfId="1" applyNumberFormat="1" applyFont="1" applyBorder="1" applyAlignment="1">
      <alignment horizontal="center" vertical="center" wrapText="1"/>
    </xf>
    <xf numFmtId="167" fontId="130" fillId="0" borderId="43" xfId="1" applyNumberFormat="1" applyFont="1" applyBorder="1" applyAlignment="1">
      <alignment horizontal="justify" vertical="top" wrapText="1"/>
    </xf>
    <xf numFmtId="167" fontId="130" fillId="0" borderId="46" xfId="1" applyNumberFormat="1" applyFont="1" applyBorder="1" applyAlignment="1">
      <alignment horizontal="center" vertical="center" wrapText="1"/>
    </xf>
    <xf numFmtId="167" fontId="130" fillId="0" borderId="47" xfId="1" applyNumberFormat="1" applyFont="1" applyBorder="1" applyAlignment="1">
      <alignment horizontal="center" vertical="center" wrapText="1"/>
    </xf>
    <xf numFmtId="167" fontId="130" fillId="0" borderId="48" xfId="1" applyNumberFormat="1" applyFont="1" applyBorder="1" applyAlignment="1">
      <alignment horizontal="center" vertical="center" wrapText="1"/>
    </xf>
    <xf numFmtId="167" fontId="127" fillId="0" borderId="43" xfId="1" applyNumberFormat="1" applyFont="1" applyBorder="1" applyAlignment="1">
      <alignment horizontal="center" vertical="top" wrapText="1"/>
    </xf>
    <xf numFmtId="167" fontId="127" fillId="0" borderId="43" xfId="1" applyNumberFormat="1" applyFont="1" applyBorder="1" applyAlignment="1">
      <alignment horizontal="left" vertical="top" wrapText="1"/>
    </xf>
    <xf numFmtId="167" fontId="130" fillId="0" borderId="43" xfId="1" applyNumberFormat="1" applyFont="1" applyBorder="1" applyAlignment="1">
      <alignment horizontal="center" vertical="top" wrapText="1"/>
    </xf>
    <xf numFmtId="167" fontId="127" fillId="0" borderId="43" xfId="1" applyNumberFormat="1" applyFont="1" applyBorder="1" applyAlignment="1">
      <alignment horizontal="center" vertical="center" wrapText="1"/>
    </xf>
    <xf numFmtId="167" fontId="130" fillId="0" borderId="43" xfId="1" applyNumberFormat="1" applyFont="1" applyBorder="1" applyAlignment="1">
      <alignment horizontal="center" vertical="center" wrapText="1"/>
    </xf>
    <xf numFmtId="167" fontId="130" fillId="3" borderId="43" xfId="1" applyNumberFormat="1" applyFont="1" applyFill="1" applyBorder="1" applyAlignment="1">
      <alignment horizontal="center" vertical="top"/>
    </xf>
    <xf numFmtId="167" fontId="130" fillId="3" borderId="43" xfId="1" applyNumberFormat="1" applyFont="1" applyFill="1" applyBorder="1" applyAlignment="1">
      <alignment horizontal="left" vertical="top" wrapText="1"/>
    </xf>
    <xf numFmtId="167" fontId="127" fillId="3" borderId="43" xfId="1" applyNumberFormat="1" applyFont="1" applyFill="1" applyBorder="1" applyAlignment="1">
      <alignment horizontal="center" vertical="top" wrapText="1"/>
    </xf>
    <xf numFmtId="4" fontId="128" fillId="0" borderId="43" xfId="1" applyNumberFormat="1" applyFont="1" applyBorder="1" applyAlignment="1">
      <alignment horizontal="center" vertical="center" wrapText="1"/>
    </xf>
    <xf numFmtId="167" fontId="130" fillId="0" borderId="43" xfId="1" applyNumberFormat="1" applyFont="1" applyBorder="1" applyAlignment="1">
      <alignment horizontal="center" vertical="center"/>
    </xf>
    <xf numFmtId="167" fontId="130" fillId="0" borderId="43" xfId="1" applyNumberFormat="1" applyFont="1" applyBorder="1" applyAlignment="1">
      <alignment horizontal="left" vertical="top" wrapText="1"/>
    </xf>
    <xf numFmtId="167" fontId="130" fillId="0" borderId="49" xfId="1" applyNumberFormat="1" applyFont="1" applyBorder="1" applyAlignment="1">
      <alignment horizontal="left" vertical="center" wrapText="1"/>
    </xf>
    <xf numFmtId="167" fontId="130" fillId="0" borderId="50" xfId="1" applyNumberFormat="1" applyFont="1" applyBorder="1" applyAlignment="1">
      <alignment horizontal="left" vertical="center" wrapText="1"/>
    </xf>
    <xf numFmtId="167" fontId="130" fillId="0" borderId="51" xfId="1" applyNumberFormat="1" applyFont="1" applyBorder="1" applyAlignment="1">
      <alignment horizontal="left" vertical="center" wrapText="1"/>
    </xf>
    <xf numFmtId="167" fontId="130" fillId="0" borderId="52" xfId="1" applyNumberFormat="1" applyFont="1" applyBorder="1" applyAlignment="1">
      <alignment horizontal="left" vertical="center" wrapText="1"/>
    </xf>
    <xf numFmtId="167" fontId="130" fillId="0" borderId="0" xfId="1" applyNumberFormat="1" applyFont="1" applyAlignment="1">
      <alignment horizontal="left" vertical="center" wrapText="1"/>
    </xf>
    <xf numFmtId="167" fontId="130" fillId="0" borderId="27" xfId="1" applyNumberFormat="1" applyFont="1" applyBorder="1" applyAlignment="1">
      <alignment horizontal="left" vertical="center" wrapText="1"/>
    </xf>
    <xf numFmtId="167" fontId="130" fillId="0" borderId="53" xfId="1" applyNumberFormat="1" applyFont="1" applyBorder="1" applyAlignment="1">
      <alignment horizontal="left" vertical="center" wrapText="1"/>
    </xf>
    <xf numFmtId="167" fontId="130" fillId="0" borderId="45" xfId="1" applyNumberFormat="1" applyFont="1" applyBorder="1" applyAlignment="1">
      <alignment horizontal="left" vertical="center" wrapText="1"/>
    </xf>
    <xf numFmtId="167" fontId="130" fillId="0" borderId="54" xfId="1" applyNumberFormat="1" applyFont="1" applyBorder="1" applyAlignment="1">
      <alignment horizontal="left" vertical="center" wrapText="1"/>
    </xf>
    <xf numFmtId="167" fontId="130" fillId="0" borderId="43" xfId="1" applyNumberFormat="1" applyFont="1" applyBorder="1" applyAlignment="1">
      <alignment horizontal="center" vertical="top"/>
    </xf>
    <xf numFmtId="167" fontId="127" fillId="0" borderId="43" xfId="1" applyNumberFormat="1" applyFont="1" applyBorder="1" applyAlignment="1">
      <alignment horizontal="center" vertical="center"/>
    </xf>
    <xf numFmtId="167" fontId="130" fillId="3" borderId="43" xfId="1" applyNumberFormat="1" applyFont="1" applyFill="1" applyBorder="1" applyAlignment="1">
      <alignment horizontal="justify" vertical="top" wrapText="1"/>
    </xf>
    <xf numFmtId="167" fontId="130" fillId="0" borderId="46" xfId="1" applyNumberFormat="1" applyFont="1" applyBorder="1" applyAlignment="1">
      <alignment horizontal="left" vertical="center" wrapText="1"/>
    </xf>
    <xf numFmtId="167" fontId="127" fillId="0" borderId="47" xfId="1" applyNumberFormat="1" applyFont="1" applyBorder="1" applyAlignment="1">
      <alignment horizontal="left" vertical="center" wrapText="1"/>
    </xf>
    <xf numFmtId="167" fontId="127" fillId="0" borderId="48" xfId="1" applyNumberFormat="1" applyFont="1" applyBorder="1" applyAlignment="1">
      <alignment horizontal="left" vertical="center" wrapText="1"/>
    </xf>
    <xf numFmtId="167" fontId="130" fillId="0" borderId="43" xfId="1" applyNumberFormat="1" applyFont="1" applyBorder="1" applyAlignment="1">
      <alignment horizontal="justify" vertical="center" wrapText="1"/>
    </xf>
    <xf numFmtId="0" fontId="127" fillId="0" borderId="43" xfId="1" applyFont="1" applyBorder="1" applyAlignment="1">
      <alignment horizontal="center" vertical="center"/>
    </xf>
    <xf numFmtId="167" fontId="127" fillId="0" borderId="44" xfId="1" applyNumberFormat="1" applyFont="1" applyBorder="1" applyAlignment="1">
      <alignment horizontal="center" vertical="center"/>
    </xf>
    <xf numFmtId="167" fontId="127" fillId="0" borderId="16" xfId="1" applyNumberFormat="1" applyFont="1" applyBorder="1" applyAlignment="1">
      <alignment horizontal="center" vertical="center"/>
    </xf>
    <xf numFmtId="167" fontId="127" fillId="0" borderId="42" xfId="1" applyNumberFormat="1" applyFont="1" applyBorder="1" applyAlignment="1">
      <alignment horizontal="center" vertical="center"/>
    </xf>
    <xf numFmtId="167" fontId="127" fillId="0" borderId="43" xfId="1" applyNumberFormat="1" applyFont="1" applyBorder="1" applyAlignment="1">
      <alignment horizontal="left" vertical="center" wrapText="1"/>
    </xf>
    <xf numFmtId="4" fontId="127" fillId="0" borderId="43" xfId="1" applyNumberFormat="1" applyFont="1" applyBorder="1" applyAlignment="1">
      <alignment horizontal="justify" vertical="top" wrapText="1"/>
    </xf>
    <xf numFmtId="167" fontId="127" fillId="0" borderId="43" xfId="1" applyNumberFormat="1" applyFont="1" applyBorder="1" applyAlignment="1">
      <alignment horizontal="justify" vertical="top" wrapText="1"/>
    </xf>
    <xf numFmtId="167" fontId="127" fillId="0" borderId="43" xfId="1" applyNumberFormat="1" applyFont="1" applyBorder="1" applyAlignment="1">
      <alignment vertical="center" wrapText="1"/>
    </xf>
    <xf numFmtId="167" fontId="130" fillId="0" borderId="44" xfId="1" applyNumberFormat="1" applyFont="1" applyBorder="1" applyAlignment="1">
      <alignment horizontal="left" vertical="top" wrapText="1"/>
    </xf>
    <xf numFmtId="167" fontId="130" fillId="0" borderId="16" xfId="1" applyNumberFormat="1" applyFont="1" applyBorder="1" applyAlignment="1">
      <alignment horizontal="left" vertical="top" wrapText="1"/>
    </xf>
    <xf numFmtId="167" fontId="130" fillId="0" borderId="42" xfId="1" applyNumberFormat="1" applyFont="1" applyBorder="1" applyAlignment="1">
      <alignment horizontal="left" vertical="top" wrapText="1"/>
    </xf>
    <xf numFmtId="167" fontId="127" fillId="0" borderId="44" xfId="1" applyNumberFormat="1" applyFont="1" applyBorder="1" applyAlignment="1">
      <alignment horizontal="left" vertical="top" wrapText="1"/>
    </xf>
    <xf numFmtId="167" fontId="127" fillId="0" borderId="16" xfId="1" applyNumberFormat="1" applyFont="1" applyBorder="1" applyAlignment="1">
      <alignment horizontal="left" vertical="top" wrapText="1"/>
    </xf>
    <xf numFmtId="167" fontId="127" fillId="0" borderId="42" xfId="1" applyNumberFormat="1" applyFont="1" applyBorder="1" applyAlignment="1">
      <alignment horizontal="left" vertical="top" wrapText="1"/>
    </xf>
    <xf numFmtId="0" fontId="127" fillId="0" borderId="37" xfId="962" applyFont="1" applyBorder="1" applyAlignment="1">
      <alignment horizontal="center" vertical="center" wrapText="1"/>
    </xf>
    <xf numFmtId="0" fontId="127" fillId="0" borderId="37" xfId="962" applyFont="1" applyBorder="1" applyAlignment="1">
      <alignment horizontal="left" vertical="top" wrapText="1"/>
    </xf>
    <xf numFmtId="0" fontId="130" fillId="3" borderId="37" xfId="962" applyFont="1" applyFill="1" applyBorder="1" applyAlignment="1">
      <alignment horizontal="center" vertical="top" wrapText="1"/>
    </xf>
    <xf numFmtId="0" fontId="130" fillId="0" borderId="12" xfId="962" applyFont="1" applyBorder="1" applyAlignment="1">
      <alignment horizontal="center" vertical="center" wrapText="1"/>
    </xf>
    <xf numFmtId="0" fontId="130" fillId="0" borderId="17" xfId="962" applyFont="1" applyBorder="1" applyAlignment="1">
      <alignment horizontal="center" vertical="center" wrapText="1"/>
    </xf>
    <xf numFmtId="167" fontId="131" fillId="0" borderId="12" xfId="902" applyNumberFormat="1" applyFont="1" applyFill="1" applyBorder="1" applyAlignment="1">
      <alignment horizontal="center" vertical="center" wrapText="1"/>
    </xf>
    <xf numFmtId="167" fontId="131" fillId="0" borderId="16" xfId="902" applyNumberFormat="1" applyFont="1" applyFill="1" applyBorder="1" applyAlignment="1">
      <alignment horizontal="center" vertical="center" wrapText="1"/>
    </xf>
    <xf numFmtId="167" fontId="131" fillId="0" borderId="17" xfId="902" applyNumberFormat="1" applyFont="1" applyFill="1" applyBorder="1" applyAlignment="1">
      <alignment horizontal="center" vertical="center" wrapText="1"/>
    </xf>
    <xf numFmtId="4" fontId="127" fillId="0" borderId="12" xfId="962" applyNumberFormat="1" applyFont="1" applyBorder="1" applyAlignment="1">
      <alignment horizontal="center" vertical="center"/>
    </xf>
    <xf numFmtId="4" fontId="127" fillId="0" borderId="16" xfId="962" applyNumberFormat="1" applyFont="1" applyBorder="1" applyAlignment="1">
      <alignment horizontal="center" vertical="center"/>
    </xf>
    <xf numFmtId="4" fontId="127" fillId="0" borderId="17" xfId="962" applyNumberFormat="1" applyFont="1" applyBorder="1" applyAlignment="1">
      <alignment horizontal="center" vertical="center"/>
    </xf>
    <xf numFmtId="167" fontId="130" fillId="0" borderId="12" xfId="962" applyNumberFormat="1" applyFont="1" applyFill="1" applyBorder="1" applyAlignment="1">
      <alignment horizontal="left" vertical="top" wrapText="1"/>
    </xf>
    <xf numFmtId="167" fontId="130" fillId="0" borderId="17" xfId="962" applyNumberFormat="1" applyFont="1" applyFill="1" applyBorder="1" applyAlignment="1">
      <alignment horizontal="left" vertical="top" wrapText="1"/>
    </xf>
    <xf numFmtId="4" fontId="130" fillId="0" borderId="12" xfId="962" applyNumberFormat="1" applyFont="1" applyFill="1" applyBorder="1" applyAlignment="1">
      <alignment horizontal="center" vertical="center" wrapText="1"/>
    </xf>
    <xf numFmtId="4" fontId="130" fillId="0" borderId="17" xfId="962" applyNumberFormat="1" applyFont="1" applyFill="1" applyBorder="1" applyAlignment="1">
      <alignment horizontal="center" vertical="center" wrapText="1"/>
    </xf>
    <xf numFmtId="49" fontId="130" fillId="0" borderId="12" xfId="962" applyNumberFormat="1" applyFont="1" applyBorder="1" applyAlignment="1">
      <alignment horizontal="left" vertical="top" wrapText="1"/>
    </xf>
    <xf numFmtId="49" fontId="130" fillId="0" borderId="17" xfId="962" applyNumberFormat="1" applyFont="1" applyBorder="1" applyAlignment="1">
      <alignment horizontal="left" vertical="top" wrapText="1"/>
    </xf>
    <xf numFmtId="0" fontId="130" fillId="3" borderId="13" xfId="962" applyFont="1" applyFill="1" applyBorder="1" applyAlignment="1">
      <alignment horizontal="left" vertical="center" wrapText="1"/>
    </xf>
    <xf numFmtId="0" fontId="130" fillId="3" borderId="14" xfId="962" applyFont="1" applyFill="1" applyBorder="1" applyAlignment="1">
      <alignment horizontal="left" vertical="center" wrapText="1"/>
    </xf>
    <xf numFmtId="0" fontId="130" fillId="3" borderId="15" xfId="962" applyFont="1" applyFill="1" applyBorder="1" applyAlignment="1">
      <alignment horizontal="left" vertical="center" wrapText="1"/>
    </xf>
    <xf numFmtId="0" fontId="130" fillId="0" borderId="12" xfId="962" applyFont="1" applyBorder="1" applyAlignment="1">
      <alignment horizontal="left" vertical="top" wrapText="1"/>
    </xf>
    <xf numFmtId="0" fontId="130" fillId="0" borderId="17" xfId="962" applyFont="1" applyBorder="1" applyAlignment="1">
      <alignment horizontal="left" vertical="top" wrapText="1"/>
    </xf>
    <xf numFmtId="49" fontId="130" fillId="0" borderId="37" xfId="962" applyNumberFormat="1" applyFont="1" applyBorder="1" applyAlignment="1">
      <alignment horizontal="left" vertical="top" wrapText="1"/>
    </xf>
    <xf numFmtId="49" fontId="127" fillId="0" borderId="43" xfId="962" applyNumberFormat="1" applyFont="1" applyBorder="1" applyAlignment="1">
      <alignment horizontal="center" vertical="center" wrapText="1"/>
    </xf>
    <xf numFmtId="167" fontId="131" fillId="0" borderId="43" xfId="902" applyNumberFormat="1" applyFont="1" applyBorder="1" applyAlignment="1">
      <alignment horizontal="center" vertical="center" wrapText="1"/>
    </xf>
    <xf numFmtId="167" fontId="127" fillId="0" borderId="43" xfId="962" applyNumberFormat="1" applyFont="1" applyBorder="1" applyAlignment="1">
      <alignment horizontal="justify" vertical="top"/>
    </xf>
    <xf numFmtId="49" fontId="130" fillId="0" borderId="43" xfId="962" applyNumberFormat="1" applyFont="1" applyBorder="1" applyAlignment="1">
      <alignment horizontal="justify" vertical="top"/>
    </xf>
    <xf numFmtId="167" fontId="132" fillId="0" borderId="37" xfId="902" applyNumberFormat="1" applyFont="1" applyBorder="1" applyAlignment="1">
      <alignment horizontal="center" vertical="center" wrapText="1"/>
    </xf>
    <xf numFmtId="167" fontId="132" fillId="0" borderId="37" xfId="902" applyNumberFormat="1" applyFont="1" applyBorder="1" applyAlignment="1">
      <alignment horizontal="left" vertical="top" wrapText="1"/>
    </xf>
    <xf numFmtId="0" fontId="130" fillId="0" borderId="37" xfId="962" applyFont="1" applyBorder="1" applyAlignment="1">
      <alignment horizontal="left" vertical="top" wrapText="1"/>
    </xf>
    <xf numFmtId="4" fontId="130" fillId="0" borderId="37" xfId="962" applyNumberFormat="1" applyFont="1" applyBorder="1" applyAlignment="1">
      <alignment horizontal="center" vertical="center"/>
    </xf>
    <xf numFmtId="167" fontId="130" fillId="0" borderId="37" xfId="962" applyNumberFormat="1" applyFont="1" applyFill="1" applyBorder="1" applyAlignment="1">
      <alignment horizontal="left" vertical="top" wrapText="1"/>
    </xf>
    <xf numFmtId="167" fontId="131" fillId="0" borderId="1" xfId="902" applyNumberFormat="1" applyFont="1" applyFill="1" applyBorder="1" applyAlignment="1">
      <alignment horizontal="center" vertical="center" wrapText="1"/>
    </xf>
    <xf numFmtId="167" fontId="131" fillId="0" borderId="12" xfId="902" applyNumberFormat="1" applyFont="1" applyBorder="1" applyAlignment="1">
      <alignment horizontal="center" vertical="center" wrapText="1"/>
    </xf>
    <xf numFmtId="167" fontId="131" fillId="0" borderId="17" xfId="902" applyNumberFormat="1" applyFont="1" applyBorder="1" applyAlignment="1">
      <alignment horizontal="center" vertical="center" wrapText="1"/>
    </xf>
    <xf numFmtId="167" fontId="131" fillId="0" borderId="12" xfId="902" applyNumberFormat="1" applyFont="1" applyBorder="1" applyAlignment="1">
      <alignment horizontal="left" vertical="top" wrapText="1"/>
    </xf>
    <xf numFmtId="167" fontId="131" fillId="0" borderId="17" xfId="902" applyNumberFormat="1" applyFont="1" applyBorder="1" applyAlignment="1">
      <alignment horizontal="left" vertical="top" wrapText="1"/>
    </xf>
    <xf numFmtId="167" fontId="131" fillId="0" borderId="12" xfId="902" applyNumberFormat="1" applyFont="1" applyFill="1" applyBorder="1" applyAlignment="1">
      <alignment horizontal="left" vertical="top" wrapText="1"/>
    </xf>
    <xf numFmtId="167" fontId="131" fillId="0" borderId="17" xfId="902" applyNumberFormat="1" applyFont="1" applyFill="1" applyBorder="1" applyAlignment="1">
      <alignment horizontal="left" vertical="top" wrapText="1"/>
    </xf>
    <xf numFmtId="4" fontId="131" fillId="0" borderId="12" xfId="902" applyNumberFormat="1" applyFont="1" applyFill="1" applyBorder="1" applyAlignment="1">
      <alignment horizontal="center" vertical="center" wrapText="1"/>
    </xf>
    <xf numFmtId="4" fontId="131" fillId="0" borderId="17" xfId="902" applyNumberFormat="1" applyFont="1" applyFill="1" applyBorder="1" applyAlignment="1">
      <alignment horizontal="center" vertical="center" wrapText="1"/>
    </xf>
    <xf numFmtId="4" fontId="127" fillId="0" borderId="37" xfId="962" applyNumberFormat="1" applyFont="1" applyBorder="1" applyAlignment="1">
      <alignment horizontal="center" vertical="center"/>
    </xf>
    <xf numFmtId="49" fontId="130" fillId="0" borderId="37" xfId="962" applyNumberFormat="1" applyFont="1" applyFill="1" applyBorder="1" applyAlignment="1">
      <alignment horizontal="center" vertical="top" wrapText="1"/>
    </xf>
    <xf numFmtId="167" fontId="130" fillId="0" borderId="13" xfId="962" applyNumberFormat="1" applyFont="1" applyFill="1" applyBorder="1" applyAlignment="1">
      <alignment horizontal="left" vertical="center" wrapText="1"/>
    </xf>
    <xf numFmtId="167" fontId="130" fillId="0" borderId="14" xfId="962" applyNumberFormat="1" applyFont="1" applyFill="1" applyBorder="1" applyAlignment="1">
      <alignment horizontal="left" vertical="center" wrapText="1"/>
    </xf>
    <xf numFmtId="167" fontId="130" fillId="0" borderId="15" xfId="962" applyNumberFormat="1" applyFont="1" applyFill="1" applyBorder="1" applyAlignment="1">
      <alignment horizontal="left" vertical="center" wrapText="1"/>
    </xf>
    <xf numFmtId="49" fontId="127" fillId="0" borderId="37" xfId="962" applyNumberFormat="1" applyFont="1" applyBorder="1" applyAlignment="1">
      <alignment horizontal="center" vertical="center" wrapText="1"/>
    </xf>
    <xf numFmtId="167" fontId="131" fillId="0" borderId="37" xfId="902" applyNumberFormat="1" applyFont="1" applyBorder="1" applyAlignment="1">
      <alignment horizontal="center" vertical="center" wrapText="1"/>
    </xf>
    <xf numFmtId="4" fontId="127" fillId="0" borderId="37" xfId="962" applyNumberFormat="1" applyFont="1" applyBorder="1" applyAlignment="1">
      <alignment horizontal="center" vertical="top"/>
    </xf>
    <xf numFmtId="49" fontId="130" fillId="0" borderId="37" xfId="962" applyNumberFormat="1" applyFont="1" applyBorder="1" applyAlignment="1">
      <alignment horizontal="center" vertical="top"/>
    </xf>
    <xf numFmtId="167" fontId="131" fillId="0" borderId="16" xfId="902" applyNumberFormat="1" applyFont="1" applyBorder="1" applyAlignment="1">
      <alignment horizontal="center" vertical="center" wrapText="1"/>
    </xf>
    <xf numFmtId="167" fontId="131" fillId="0" borderId="16" xfId="902" applyNumberFormat="1" applyFont="1" applyBorder="1" applyAlignment="1">
      <alignment horizontal="left" vertical="top" wrapText="1"/>
    </xf>
    <xf numFmtId="0" fontId="127" fillId="0" borderId="12" xfId="962" applyFont="1" applyBorder="1" applyAlignment="1">
      <alignment horizontal="left" vertical="top" wrapText="1"/>
    </xf>
    <xf numFmtId="0" fontId="127" fillId="0" borderId="16" xfId="962" applyFont="1" applyBorder="1" applyAlignment="1">
      <alignment horizontal="left" vertical="top" wrapText="1"/>
    </xf>
    <xf numFmtId="0" fontId="127" fillId="0" borderId="17" xfId="962" applyFont="1" applyBorder="1" applyAlignment="1">
      <alignment horizontal="left" vertical="top" wrapText="1"/>
    </xf>
    <xf numFmtId="4" fontId="131" fillId="0" borderId="16" xfId="902" applyNumberFormat="1" applyFont="1" applyFill="1" applyBorder="1" applyAlignment="1">
      <alignment horizontal="center" vertical="center" wrapText="1"/>
    </xf>
    <xf numFmtId="0" fontId="130" fillId="3" borderId="39" xfId="962" applyFont="1" applyFill="1" applyBorder="1" applyAlignment="1">
      <alignment horizontal="left" vertical="top" wrapText="1"/>
    </xf>
    <xf numFmtId="0" fontId="130" fillId="3" borderId="17" xfId="962" applyFont="1" applyFill="1" applyBorder="1" applyAlignment="1">
      <alignment horizontal="left" vertical="top" wrapText="1"/>
    </xf>
    <xf numFmtId="49" fontId="130" fillId="0" borderId="39" xfId="962" applyNumberFormat="1" applyFont="1" applyFill="1" applyBorder="1" applyAlignment="1">
      <alignment horizontal="left" vertical="top" wrapText="1"/>
    </xf>
    <xf numFmtId="49" fontId="130" fillId="0" borderId="17" xfId="962" applyNumberFormat="1" applyFont="1" applyFill="1" applyBorder="1" applyAlignment="1">
      <alignment horizontal="left" vertical="top" wrapText="1"/>
    </xf>
    <xf numFmtId="49" fontId="130" fillId="3" borderId="39" xfId="962" applyNumberFormat="1" applyFont="1" applyFill="1" applyBorder="1" applyAlignment="1">
      <alignment horizontal="center" vertical="center" wrapText="1"/>
    </xf>
    <xf numFmtId="49" fontId="130" fillId="3" borderId="16" xfId="962" applyNumberFormat="1" applyFont="1" applyFill="1" applyBorder="1" applyAlignment="1">
      <alignment horizontal="center" vertical="center" wrapText="1"/>
    </xf>
    <xf numFmtId="49" fontId="130" fillId="3" borderId="17" xfId="962" applyNumberFormat="1" applyFont="1" applyFill="1" applyBorder="1" applyAlignment="1">
      <alignment horizontal="center" vertical="center" wrapText="1"/>
    </xf>
    <xf numFmtId="0" fontId="127" fillId="0" borderId="39" xfId="962" applyFont="1" applyBorder="1" applyAlignment="1">
      <alignment horizontal="center" vertical="center" wrapText="1"/>
    </xf>
    <xf numFmtId="0" fontId="127" fillId="0" borderId="16" xfId="962" applyFont="1" applyBorder="1" applyAlignment="1">
      <alignment horizontal="center" vertical="center" wrapText="1"/>
    </xf>
    <xf numFmtId="0" fontId="127" fillId="0" borderId="17" xfId="962" applyFont="1" applyBorder="1" applyAlignment="1">
      <alignment horizontal="center" vertical="center" wrapText="1"/>
    </xf>
    <xf numFmtId="49" fontId="127" fillId="0" borderId="12" xfId="962" applyNumberFormat="1" applyFont="1" applyBorder="1" applyAlignment="1">
      <alignment horizontal="center" vertical="center" wrapText="1"/>
    </xf>
    <xf numFmtId="49" fontId="127" fillId="0" borderId="17" xfId="962" applyNumberFormat="1" applyFont="1" applyBorder="1" applyAlignment="1">
      <alignment horizontal="center" vertical="center" wrapText="1"/>
    </xf>
    <xf numFmtId="0" fontId="127" fillId="3" borderId="12" xfId="962" applyFont="1" applyFill="1" applyBorder="1" applyAlignment="1">
      <alignment horizontal="left" vertical="top" wrapText="1"/>
    </xf>
    <xf numFmtId="0" fontId="127" fillId="3" borderId="17" xfId="962" applyFont="1" applyFill="1" applyBorder="1" applyAlignment="1">
      <alignment horizontal="left" vertical="top" wrapText="1"/>
    </xf>
    <xf numFmtId="2" fontId="126" fillId="0" borderId="12" xfId="962" applyNumberFormat="1" applyFont="1" applyBorder="1" applyAlignment="1">
      <alignment horizontal="left" vertical="top"/>
    </xf>
    <xf numFmtId="2" fontId="126" fillId="0" borderId="17" xfId="962" applyNumberFormat="1" applyFont="1" applyBorder="1" applyAlignment="1">
      <alignment horizontal="left" vertical="top"/>
    </xf>
    <xf numFmtId="49" fontId="126" fillId="0" borderId="12" xfId="962" applyNumberFormat="1" applyFont="1" applyBorder="1" applyAlignment="1">
      <alignment horizontal="left" vertical="top"/>
    </xf>
    <xf numFmtId="49" fontId="126" fillId="0" borderId="17" xfId="962" applyNumberFormat="1" applyFont="1" applyBorder="1" applyAlignment="1">
      <alignment horizontal="left" vertical="top"/>
    </xf>
    <xf numFmtId="49" fontId="127" fillId="0" borderId="13" xfId="962" applyNumberFormat="1" applyFont="1" applyBorder="1" applyAlignment="1">
      <alignment horizontal="center" vertical="center" wrapText="1"/>
    </xf>
    <xf numFmtId="49" fontId="127" fillId="0" borderId="14" xfId="962" applyNumberFormat="1" applyFont="1" applyBorder="1" applyAlignment="1">
      <alignment horizontal="center" vertical="center" wrapText="1"/>
    </xf>
    <xf numFmtId="49" fontId="127" fillId="0" borderId="15" xfId="962" applyNumberFormat="1" applyFont="1" applyBorder="1" applyAlignment="1">
      <alignment horizontal="center" vertical="center" wrapText="1"/>
    </xf>
    <xf numFmtId="0" fontId="127" fillId="0" borderId="1" xfId="962" applyFont="1" applyFill="1" applyBorder="1" applyAlignment="1">
      <alignment horizontal="center" vertical="center" wrapText="1"/>
    </xf>
    <xf numFmtId="167" fontId="132" fillId="3" borderId="37" xfId="902" applyNumberFormat="1" applyFont="1" applyFill="1" applyBorder="1" applyAlignment="1" applyProtection="1">
      <alignment horizontal="left" vertical="top" wrapText="1"/>
      <protection locked="0"/>
    </xf>
    <xf numFmtId="49" fontId="130" fillId="0" borderId="37" xfId="962" applyNumberFormat="1" applyFont="1" applyBorder="1" applyAlignment="1">
      <alignment horizontal="center" vertical="top" wrapText="1"/>
    </xf>
    <xf numFmtId="4" fontId="127" fillId="0" borderId="37" xfId="962" applyNumberFormat="1" applyFont="1" applyBorder="1" applyAlignment="1">
      <alignment horizontal="center" vertical="top" wrapText="1"/>
    </xf>
    <xf numFmtId="49" fontId="130" fillId="0" borderId="39" xfId="962" applyNumberFormat="1" applyFont="1" applyFill="1" applyBorder="1" applyAlignment="1">
      <alignment horizontal="center" vertical="center" wrapText="1"/>
    </xf>
    <xf numFmtId="49" fontId="130" fillId="0" borderId="16" xfId="962" applyNumberFormat="1" applyFont="1" applyFill="1" applyBorder="1" applyAlignment="1">
      <alignment horizontal="center" vertical="center" wrapText="1"/>
    </xf>
    <xf numFmtId="49" fontId="130" fillId="0" borderId="17" xfId="962" applyNumberFormat="1" applyFont="1" applyFill="1" applyBorder="1" applyAlignment="1">
      <alignment horizontal="center" vertical="center" wrapText="1"/>
    </xf>
    <xf numFmtId="0" fontId="130" fillId="0" borderId="39" xfId="962" applyFont="1" applyFill="1" applyBorder="1" applyAlignment="1">
      <alignment horizontal="left" vertical="top" wrapText="1"/>
    </xf>
    <xf numFmtId="0" fontId="130" fillId="0" borderId="16" xfId="962" applyFont="1" applyFill="1" applyBorder="1" applyAlignment="1">
      <alignment horizontal="left" vertical="top" wrapText="1"/>
    </xf>
    <xf numFmtId="0" fontId="130" fillId="0" borderId="17" xfId="962" applyFont="1" applyFill="1" applyBorder="1" applyAlignment="1">
      <alignment horizontal="left" vertical="top" wrapText="1"/>
    </xf>
    <xf numFmtId="0" fontId="127" fillId="0" borderId="39" xfId="962" applyFont="1" applyFill="1" applyBorder="1" applyAlignment="1">
      <alignment horizontal="center" vertical="center" wrapText="1"/>
    </xf>
    <xf numFmtId="0" fontId="127" fillId="0" borderId="16" xfId="962" applyFont="1" applyFill="1" applyBorder="1" applyAlignment="1">
      <alignment horizontal="center" vertical="center" wrapText="1"/>
    </xf>
    <xf numFmtId="0" fontId="127" fillId="0" borderId="17" xfId="962" applyFont="1" applyFill="1" applyBorder="1" applyAlignment="1">
      <alignment horizontal="center" vertical="center" wrapText="1"/>
    </xf>
    <xf numFmtId="0" fontId="127" fillId="0" borderId="39" xfId="962" applyFont="1" applyFill="1" applyBorder="1" applyAlignment="1">
      <alignment horizontal="left" vertical="top" wrapText="1"/>
    </xf>
    <xf numFmtId="0" fontId="127" fillId="0" borderId="16" xfId="962" applyFont="1" applyFill="1" applyBorder="1" applyAlignment="1">
      <alignment horizontal="left" vertical="top" wrapText="1"/>
    </xf>
    <xf numFmtId="0" fontId="127" fillId="0" borderId="17" xfId="962" applyFont="1" applyFill="1" applyBorder="1" applyAlignment="1">
      <alignment horizontal="left" vertical="top" wrapText="1"/>
    </xf>
    <xf numFmtId="0" fontId="130" fillId="0" borderId="16" xfId="962" applyFont="1" applyBorder="1" applyAlignment="1">
      <alignment horizontal="left" vertical="top" wrapText="1"/>
    </xf>
    <xf numFmtId="4" fontId="130" fillId="0" borderId="16" xfId="962" applyNumberFormat="1" applyFont="1" applyFill="1" applyBorder="1" applyAlignment="1">
      <alignment horizontal="left" vertical="top" wrapText="1"/>
    </xf>
    <xf numFmtId="4" fontId="130" fillId="0" borderId="17" xfId="962" applyNumberFormat="1" applyFont="1" applyFill="1" applyBorder="1" applyAlignment="1">
      <alignment horizontal="left" vertical="top" wrapText="1"/>
    </xf>
    <xf numFmtId="4" fontId="130" fillId="0" borderId="16" xfId="962" applyNumberFormat="1" applyFont="1" applyBorder="1" applyAlignment="1">
      <alignment horizontal="left" vertical="top" wrapText="1"/>
    </xf>
    <xf numFmtId="4" fontId="130" fillId="0" borderId="17" xfId="962" applyNumberFormat="1" applyFont="1" applyBorder="1" applyAlignment="1">
      <alignment horizontal="left" vertical="top" wrapText="1"/>
    </xf>
    <xf numFmtId="49" fontId="130" fillId="0" borderId="16" xfId="962" applyNumberFormat="1" applyFont="1" applyBorder="1" applyAlignment="1">
      <alignment horizontal="center" vertical="center" wrapText="1"/>
    </xf>
    <xf numFmtId="49" fontId="130" fillId="0" borderId="17" xfId="962" applyNumberFormat="1" applyFont="1" applyBorder="1" applyAlignment="1">
      <alignment horizontal="center" vertical="center" wrapText="1"/>
    </xf>
    <xf numFmtId="0" fontId="130" fillId="0" borderId="37" xfId="962" applyFont="1" applyBorder="1" applyAlignment="1">
      <alignment horizontal="center" vertical="center" wrapText="1"/>
    </xf>
    <xf numFmtId="0" fontId="127" fillId="0" borderId="0" xfId="902" applyFont="1" applyAlignment="1">
      <alignment horizontal="center" vertical="center" wrapText="1"/>
    </xf>
    <xf numFmtId="0" fontId="130" fillId="0" borderId="0" xfId="998" applyFont="1" applyAlignment="1">
      <alignment vertical="center" wrapText="1"/>
    </xf>
    <xf numFmtId="0" fontId="127" fillId="0" borderId="0" xfId="840" applyFont="1" applyAlignment="1">
      <alignment horizontal="center" vertical="center" wrapText="1"/>
    </xf>
    <xf numFmtId="0" fontId="130" fillId="0" borderId="0" xfId="2" applyFont="1" applyAlignment="1">
      <alignment horizontal="center" vertical="center" wrapText="1"/>
    </xf>
    <xf numFmtId="49" fontId="127" fillId="0" borderId="1" xfId="902" applyNumberFormat="1" applyFont="1" applyFill="1" applyBorder="1" applyAlignment="1">
      <alignment horizontal="center" vertical="center" wrapText="1"/>
    </xf>
    <xf numFmtId="49" fontId="127" fillId="0" borderId="1" xfId="962" applyNumberFormat="1" applyFont="1" applyBorder="1" applyAlignment="1">
      <alignment horizontal="center" vertical="center" wrapText="1"/>
    </xf>
    <xf numFmtId="0" fontId="127" fillId="0" borderId="1" xfId="962" applyFont="1" applyBorder="1" applyAlignment="1">
      <alignment horizontal="left" vertical="top" wrapText="1"/>
    </xf>
    <xf numFmtId="4" fontId="130" fillId="0" borderId="12" xfId="962" applyNumberFormat="1" applyFont="1" applyBorder="1" applyAlignment="1">
      <alignment horizontal="left" vertical="top" wrapText="1"/>
    </xf>
    <xf numFmtId="4" fontId="126" fillId="0" borderId="1" xfId="962" applyNumberFormat="1" applyFont="1" applyBorder="1" applyAlignment="1">
      <alignment horizontal="left" vertical="top"/>
    </xf>
    <xf numFmtId="4" fontId="126" fillId="0" borderId="16" xfId="962" applyNumberFormat="1" applyFont="1" applyBorder="1" applyAlignment="1">
      <alignment horizontal="left" vertical="top"/>
    </xf>
    <xf numFmtId="4" fontId="126" fillId="0" borderId="17" xfId="962" applyNumberFormat="1" applyFont="1" applyBorder="1" applyAlignment="1">
      <alignment horizontal="left" vertical="top"/>
    </xf>
    <xf numFmtId="0" fontId="133" fillId="0" borderId="40" xfId="1477" applyFont="1" applyBorder="1" applyAlignment="1">
      <alignment horizontal="center" vertical="center" wrapText="1"/>
    </xf>
    <xf numFmtId="0" fontId="127" fillId="0" borderId="0" xfId="1477" applyFont="1" applyAlignment="1">
      <alignment horizontal="center" vertical="center" wrapText="1"/>
    </xf>
    <xf numFmtId="0" fontId="127" fillId="0" borderId="40" xfId="1477" applyFont="1" applyBorder="1" applyAlignment="1">
      <alignment horizontal="center" vertical="center" wrapText="1"/>
    </xf>
    <xf numFmtId="167" fontId="130" fillId="0" borderId="33" xfId="1" applyNumberFormat="1" applyFont="1" applyBorder="1" applyAlignment="1">
      <alignment horizontal="left" vertical="top" wrapText="1"/>
    </xf>
    <xf numFmtId="167" fontId="130" fillId="0" borderId="34" xfId="1" applyNumberFormat="1" applyFont="1" applyBorder="1" applyAlignment="1">
      <alignment horizontal="left" vertical="top" wrapText="1"/>
    </xf>
    <xf numFmtId="167" fontId="130" fillId="0" borderId="35" xfId="1" applyNumberFormat="1" applyFont="1" applyBorder="1" applyAlignment="1">
      <alignment horizontal="left" vertical="top" wrapText="1"/>
    </xf>
    <xf numFmtId="166" fontId="130" fillId="0" borderId="40" xfId="1" applyNumberFormat="1" applyFont="1" applyBorder="1" applyAlignment="1">
      <alignment horizontal="left" vertical="top" wrapText="1"/>
    </xf>
    <xf numFmtId="49" fontId="134" fillId="0" borderId="40" xfId="1477" applyNumberFormat="1" applyFont="1" applyBorder="1" applyAlignment="1">
      <alignment horizontal="center" vertical="top" wrapText="1"/>
    </xf>
    <xf numFmtId="0" fontId="134" fillId="0" borderId="40" xfId="1477" applyFont="1" applyBorder="1" applyAlignment="1">
      <alignment horizontal="left" vertical="top" wrapText="1"/>
    </xf>
    <xf numFmtId="167" fontId="134" fillId="0" borderId="40" xfId="1477" applyNumberFormat="1" applyFont="1" applyBorder="1" applyAlignment="1">
      <alignment horizontal="left" vertical="top" wrapText="1"/>
    </xf>
    <xf numFmtId="166" fontId="130" fillId="0" borderId="40" xfId="1" applyNumberFormat="1" applyFont="1" applyBorder="1" applyAlignment="1">
      <alignment horizontal="left" vertical="top"/>
    </xf>
    <xf numFmtId="0" fontId="130" fillId="0" borderId="40" xfId="1477" applyFont="1" applyBorder="1" applyAlignment="1">
      <alignment horizontal="left" vertical="top" wrapText="1"/>
    </xf>
    <xf numFmtId="49" fontId="133" fillId="0" borderId="40" xfId="1477" applyNumberFormat="1" applyFont="1" applyBorder="1" applyAlignment="1">
      <alignment horizontal="center" vertical="top" wrapText="1"/>
    </xf>
    <xf numFmtId="0" fontId="133" fillId="0" borderId="40" xfId="1477" applyFont="1" applyBorder="1" applyAlignment="1">
      <alignment horizontal="left" vertical="top" wrapText="1"/>
    </xf>
    <xf numFmtId="166" fontId="130" fillId="0" borderId="40" xfId="1477" applyNumberFormat="1" applyFont="1" applyBorder="1" applyAlignment="1">
      <alignment horizontal="left" vertical="top" wrapText="1"/>
    </xf>
    <xf numFmtId="166" fontId="130" fillId="0" borderId="33" xfId="1477" applyNumberFormat="1" applyFont="1" applyBorder="1" applyAlignment="1">
      <alignment horizontal="left" vertical="top" wrapText="1"/>
    </xf>
    <xf numFmtId="166" fontId="130" fillId="0" borderId="34" xfId="1477" applyNumberFormat="1" applyFont="1" applyBorder="1" applyAlignment="1">
      <alignment horizontal="left" vertical="top" wrapText="1"/>
    </xf>
    <xf numFmtId="166" fontId="130" fillId="0" borderId="35" xfId="1477" applyNumberFormat="1" applyFont="1" applyBorder="1" applyAlignment="1">
      <alignment horizontal="left" vertical="top" wrapText="1"/>
    </xf>
    <xf numFmtId="166" fontId="130" fillId="3" borderId="40" xfId="1" applyNumberFormat="1" applyFont="1" applyFill="1" applyBorder="1" applyAlignment="1">
      <alignment horizontal="center" vertical="center"/>
    </xf>
    <xf numFmtId="166" fontId="130" fillId="0" borderId="33" xfId="1" applyNumberFormat="1" applyFont="1" applyBorder="1" applyAlignment="1">
      <alignment horizontal="left" vertical="top" wrapText="1"/>
    </xf>
    <xf numFmtId="166" fontId="130" fillId="0" borderId="34" xfId="1" applyNumberFormat="1" applyFont="1" applyBorder="1" applyAlignment="1">
      <alignment horizontal="left" vertical="top"/>
    </xf>
    <xf numFmtId="166" fontId="130" fillId="0" borderId="35" xfId="1" applyNumberFormat="1" applyFont="1" applyBorder="1" applyAlignment="1">
      <alignment horizontal="left" vertical="top"/>
    </xf>
    <xf numFmtId="166" fontId="130" fillId="0" borderId="34" xfId="1" applyNumberFormat="1" applyFont="1" applyBorder="1" applyAlignment="1">
      <alignment horizontal="left" vertical="top" wrapText="1"/>
    </xf>
    <xf numFmtId="166" fontId="130" fillId="0" borderId="35" xfId="1" applyNumberFormat="1" applyFont="1" applyBorder="1" applyAlignment="1">
      <alignment horizontal="left" vertical="top" wrapText="1"/>
    </xf>
    <xf numFmtId="0" fontId="131" fillId="0" borderId="40" xfId="1477" applyFont="1" applyBorder="1" applyAlignment="1" applyProtection="1">
      <alignment horizontal="center" vertical="center" wrapText="1"/>
      <protection locked="0"/>
    </xf>
    <xf numFmtId="4" fontId="134" fillId="0" borderId="33" xfId="1477" applyNumberFormat="1" applyFont="1" applyBorder="1" applyAlignment="1">
      <alignment horizontal="left" vertical="center" wrapText="1"/>
    </xf>
    <xf numFmtId="4" fontId="134" fillId="0" borderId="34" xfId="1477" applyNumberFormat="1" applyFont="1" applyBorder="1" applyAlignment="1">
      <alignment horizontal="left" vertical="center" wrapText="1"/>
    </xf>
    <xf numFmtId="4" fontId="134" fillId="0" borderId="35" xfId="1477" applyNumberFormat="1" applyFont="1" applyBorder="1" applyAlignment="1">
      <alignment horizontal="left" vertical="center" wrapText="1"/>
    </xf>
    <xf numFmtId="49" fontId="134" fillId="0" borderId="41" xfId="1477" applyNumberFormat="1" applyFont="1" applyBorder="1" applyAlignment="1">
      <alignment horizontal="center" vertical="top" wrapText="1"/>
    </xf>
    <xf numFmtId="49" fontId="134" fillId="0" borderId="17" xfId="1477" applyNumberFormat="1" applyFont="1" applyBorder="1" applyAlignment="1">
      <alignment horizontal="center" vertical="top" wrapText="1"/>
    </xf>
    <xf numFmtId="0" fontId="134" fillId="0" borderId="41" xfId="1477" applyFont="1" applyBorder="1" applyAlignment="1">
      <alignment horizontal="left" vertical="top" wrapText="1"/>
    </xf>
    <xf numFmtId="0" fontId="134" fillId="0" borderId="17" xfId="1477" applyFont="1" applyBorder="1" applyAlignment="1">
      <alignment horizontal="left" vertical="top" wrapText="1"/>
    </xf>
    <xf numFmtId="167" fontId="134" fillId="0" borderId="41" xfId="1477" applyNumberFormat="1" applyFont="1" applyBorder="1" applyAlignment="1">
      <alignment horizontal="left" vertical="top" wrapText="1"/>
    </xf>
    <xf numFmtId="167" fontId="134" fillId="0" borderId="17" xfId="1477" applyNumberFormat="1" applyFont="1" applyBorder="1" applyAlignment="1">
      <alignment horizontal="left" vertical="top" wrapText="1"/>
    </xf>
    <xf numFmtId="4" fontId="134" fillId="0" borderId="41" xfId="1477" applyNumberFormat="1" applyFont="1" applyBorder="1" applyAlignment="1">
      <alignment horizontal="center" vertical="center" wrapText="1"/>
    </xf>
    <xf numFmtId="4" fontId="134" fillId="0" borderId="17" xfId="1477" applyNumberFormat="1" applyFont="1" applyBorder="1" applyAlignment="1">
      <alignment horizontal="center" vertical="center" wrapText="1"/>
    </xf>
    <xf numFmtId="166" fontId="135" fillId="3" borderId="41" xfId="0" applyNumberFormat="1" applyFont="1" applyFill="1" applyBorder="1" applyAlignment="1">
      <alignment horizontal="center" vertical="center" wrapText="1"/>
    </xf>
    <xf numFmtId="166" fontId="135" fillId="3" borderId="17" xfId="0" applyNumberFormat="1" applyFont="1" applyFill="1" applyBorder="1" applyAlignment="1">
      <alignment horizontal="center" vertical="center" wrapText="1"/>
    </xf>
    <xf numFmtId="4" fontId="130" fillId="0" borderId="41" xfId="1477" applyNumberFormat="1" applyFont="1" applyBorder="1" applyAlignment="1">
      <alignment horizontal="left" vertical="top" wrapText="1"/>
    </xf>
    <xf numFmtId="4" fontId="130" fillId="0" borderId="17" xfId="1477" applyNumberFormat="1" applyFont="1" applyBorder="1" applyAlignment="1">
      <alignment horizontal="left" vertical="top" wrapText="1"/>
    </xf>
    <xf numFmtId="0" fontId="135" fillId="0" borderId="41" xfId="1477" applyFont="1" applyBorder="1" applyAlignment="1">
      <alignment horizontal="center" vertical="top" wrapText="1"/>
    </xf>
    <xf numFmtId="0" fontId="135" fillId="0" borderId="17" xfId="1477" applyFont="1" applyBorder="1" applyAlignment="1">
      <alignment horizontal="center" vertical="top" wrapText="1"/>
    </xf>
    <xf numFmtId="0" fontId="127" fillId="0" borderId="40" xfId="1477" applyFont="1" applyBorder="1" applyAlignment="1">
      <alignment horizontal="center" vertical="top" wrapText="1"/>
    </xf>
    <xf numFmtId="4" fontId="127" fillId="0" borderId="40" xfId="1477" applyNumberFormat="1" applyFont="1" applyBorder="1" applyAlignment="1">
      <alignment horizontal="center" vertical="center" wrapText="1"/>
    </xf>
    <xf numFmtId="167" fontId="127" fillId="0" borderId="40" xfId="1477" applyNumberFormat="1" applyFont="1" applyBorder="1" applyAlignment="1">
      <alignment horizontal="center" vertical="center" wrapText="1"/>
    </xf>
    <xf numFmtId="49" fontId="127" fillId="0" borderId="40" xfId="1477" applyNumberFormat="1" applyFont="1" applyBorder="1" applyAlignment="1">
      <alignment horizontal="center" vertical="top" wrapText="1"/>
    </xf>
    <xf numFmtId="4" fontId="127" fillId="0" borderId="40" xfId="1477" applyNumberFormat="1" applyFont="1" applyBorder="1" applyAlignment="1">
      <alignment horizontal="center" vertical="center"/>
    </xf>
    <xf numFmtId="0" fontId="130" fillId="0" borderId="41" xfId="1477" applyFont="1" applyBorder="1" applyAlignment="1">
      <alignment horizontal="center" vertical="center"/>
    </xf>
    <xf numFmtId="0" fontId="130" fillId="0" borderId="16" xfId="1477" applyFont="1" applyBorder="1" applyAlignment="1">
      <alignment horizontal="center" vertical="center"/>
    </xf>
    <xf numFmtId="0" fontId="130" fillId="0" borderId="17" xfId="1477" applyFont="1" applyBorder="1" applyAlignment="1">
      <alignment horizontal="center" vertical="center"/>
    </xf>
    <xf numFmtId="49" fontId="127" fillId="0" borderId="1" xfId="1" applyNumberFormat="1" applyFont="1" applyFill="1" applyBorder="1" applyAlignment="1">
      <alignment horizontal="center" vertical="center"/>
    </xf>
    <xf numFmtId="167" fontId="127" fillId="0" borderId="1" xfId="1" applyNumberFormat="1" applyFont="1" applyBorder="1" applyAlignment="1">
      <alignment horizontal="center" vertical="center"/>
    </xf>
    <xf numFmtId="0" fontId="140" fillId="0" borderId="1" xfId="1248" applyFont="1" applyBorder="1" applyAlignment="1">
      <alignment horizontal="left" vertical="top"/>
    </xf>
    <xf numFmtId="49" fontId="130" fillId="0" borderId="12" xfId="1" applyNumberFormat="1" applyFont="1" applyBorder="1" applyAlignment="1">
      <alignment horizontal="center" vertical="top"/>
    </xf>
    <xf numFmtId="49" fontId="130" fillId="0" borderId="16" xfId="1" applyNumberFormat="1" applyFont="1" applyBorder="1" applyAlignment="1">
      <alignment horizontal="center" vertical="top"/>
    </xf>
    <xf numFmtId="49" fontId="130" fillId="0" borderId="17" xfId="1" applyNumberFormat="1" applyFont="1" applyBorder="1" applyAlignment="1">
      <alignment horizontal="center" vertical="top"/>
    </xf>
    <xf numFmtId="0" fontId="127" fillId="0" borderId="12" xfId="1" applyFont="1" applyBorder="1" applyAlignment="1">
      <alignment horizontal="center" vertical="center"/>
    </xf>
    <xf numFmtId="0" fontId="127" fillId="0" borderId="16" xfId="1" applyFont="1" applyBorder="1" applyAlignment="1">
      <alignment horizontal="center" vertical="center"/>
    </xf>
    <xf numFmtId="0" fontId="127" fillId="0" borderId="17" xfId="1" applyFont="1" applyBorder="1" applyAlignment="1">
      <alignment horizontal="center" vertical="center"/>
    </xf>
    <xf numFmtId="49" fontId="135" fillId="0" borderId="1" xfId="1248" applyNumberFormat="1" applyFont="1" applyBorder="1" applyAlignment="1">
      <alignment horizontal="center" vertical="top"/>
    </xf>
    <xf numFmtId="0" fontId="137" fillId="0" borderId="1" xfId="1248" applyFont="1" applyBorder="1" applyAlignment="1">
      <alignment horizontal="center" vertical="center" wrapText="1"/>
    </xf>
    <xf numFmtId="0" fontId="135" fillId="0" borderId="1" xfId="1248" applyFont="1" applyBorder="1" applyAlignment="1">
      <alignment horizontal="left" vertical="top" wrapText="1"/>
    </xf>
    <xf numFmtId="0" fontId="137" fillId="0" borderId="1" xfId="1248" applyFont="1" applyBorder="1" applyAlignment="1">
      <alignment horizontal="center" vertical="center"/>
    </xf>
    <xf numFmtId="49" fontId="137" fillId="0" borderId="1" xfId="1248" applyNumberFormat="1" applyFont="1" applyBorder="1" applyAlignment="1">
      <alignment horizontal="center" vertical="top"/>
    </xf>
    <xf numFmtId="0" fontId="137" fillId="0" borderId="1" xfId="1248" applyFont="1" applyBorder="1" applyAlignment="1">
      <alignment horizontal="left" vertical="top" wrapText="1"/>
    </xf>
    <xf numFmtId="0" fontId="127" fillId="0" borderId="1" xfId="1248" applyFont="1" applyBorder="1" applyAlignment="1">
      <alignment horizontal="left" vertical="top" wrapText="1"/>
    </xf>
    <xf numFmtId="167" fontId="130" fillId="0" borderId="1" xfId="1248" applyNumberFormat="1" applyFont="1" applyBorder="1" applyAlignment="1">
      <alignment horizontal="left" vertical="top" wrapText="1"/>
    </xf>
    <xf numFmtId="0" fontId="130" fillId="0" borderId="1" xfId="1248" applyFont="1" applyBorder="1" applyAlignment="1">
      <alignment horizontal="left" vertical="top" wrapText="1"/>
    </xf>
    <xf numFmtId="167" fontId="127" fillId="0" borderId="12" xfId="1248" applyNumberFormat="1" applyFont="1" applyBorder="1" applyAlignment="1">
      <alignment horizontal="center" vertical="top"/>
    </xf>
    <xf numFmtId="167" fontId="127" fillId="0" borderId="16" xfId="1248" applyNumberFormat="1" applyFont="1" applyBorder="1" applyAlignment="1">
      <alignment horizontal="center" vertical="top"/>
    </xf>
    <xf numFmtId="167" fontId="127" fillId="0" borderId="17" xfId="1248" applyNumberFormat="1" applyFont="1" applyBorder="1" applyAlignment="1">
      <alignment horizontal="center" vertical="top"/>
    </xf>
    <xf numFmtId="0" fontId="140" fillId="0" borderId="12" xfId="1248" applyFont="1" applyBorder="1" applyAlignment="1">
      <alignment horizontal="left" vertical="top"/>
    </xf>
    <xf numFmtId="0" fontId="140" fillId="0" borderId="16" xfId="1248" applyFont="1" applyBorder="1" applyAlignment="1">
      <alignment horizontal="left" vertical="top"/>
    </xf>
    <xf numFmtId="0" fontId="140" fillId="0" borderId="17" xfId="1248" applyFont="1" applyBorder="1" applyAlignment="1">
      <alignment horizontal="left" vertical="top"/>
    </xf>
    <xf numFmtId="167" fontId="138" fillId="0" borderId="1" xfId="1248" applyNumberFormat="1" applyFont="1" applyBorder="1" applyAlignment="1">
      <alignment horizontal="center" vertical="top"/>
    </xf>
    <xf numFmtId="167" fontId="130" fillId="0" borderId="1" xfId="1248" applyNumberFormat="1" applyFont="1" applyFill="1" applyBorder="1" applyAlignment="1">
      <alignment horizontal="center" vertical="top" wrapText="1"/>
    </xf>
    <xf numFmtId="0" fontId="130" fillId="0" borderId="0" xfId="1" applyFont="1"/>
    <xf numFmtId="0" fontId="131" fillId="0" borderId="1" xfId="1" applyFont="1" applyFill="1" applyBorder="1" applyAlignment="1">
      <alignment horizontal="center" vertical="center" wrapText="1"/>
    </xf>
    <xf numFmtId="49" fontId="131" fillId="0" borderId="1" xfId="840" applyNumberFormat="1" applyFont="1" applyBorder="1" applyAlignment="1">
      <alignment horizontal="center" vertical="center" wrapText="1"/>
    </xf>
    <xf numFmtId="49" fontId="131" fillId="0" borderId="1" xfId="840" applyNumberFormat="1" applyFont="1" applyBorder="1" applyAlignment="1">
      <alignment horizontal="left" vertical="top" wrapText="1"/>
    </xf>
    <xf numFmtId="167" fontId="131" fillId="0" borderId="1" xfId="840" applyNumberFormat="1" applyFont="1" applyBorder="1" applyAlignment="1">
      <alignment horizontal="justify" vertical="top" wrapText="1"/>
    </xf>
    <xf numFmtId="167" fontId="132" fillId="0" borderId="1" xfId="840" applyNumberFormat="1" applyFont="1" applyBorder="1" applyAlignment="1">
      <alignment horizontal="justify" vertical="top" wrapText="1"/>
    </xf>
    <xf numFmtId="49" fontId="132" fillId="0" borderId="1" xfId="840" applyNumberFormat="1" applyFont="1" applyBorder="1" applyAlignment="1">
      <alignment horizontal="center" vertical="center" wrapText="1"/>
    </xf>
    <xf numFmtId="49" fontId="130" fillId="0" borderId="1" xfId="1" applyNumberFormat="1" applyFont="1" applyBorder="1" applyAlignment="1">
      <alignment horizontal="left" vertical="top" wrapText="1"/>
    </xf>
    <xf numFmtId="0" fontId="135" fillId="0" borderId="1" xfId="1" applyFont="1" applyBorder="1" applyAlignment="1">
      <alignment horizontal="justify" vertical="top" wrapText="1"/>
    </xf>
    <xf numFmtId="0" fontId="130" fillId="0" borderId="1" xfId="1" applyFont="1" applyBorder="1" applyAlignment="1">
      <alignment horizontal="justify" vertical="top" wrapText="1"/>
    </xf>
    <xf numFmtId="0" fontId="132" fillId="0" borderId="1" xfId="840" applyFont="1" applyBorder="1" applyAlignment="1">
      <alignment horizontal="center" vertical="center" wrapText="1"/>
    </xf>
    <xf numFmtId="49" fontId="131" fillId="0" borderId="12" xfId="840" applyNumberFormat="1" applyFont="1" applyBorder="1" applyAlignment="1">
      <alignment horizontal="left" vertical="center" wrapText="1"/>
    </xf>
    <xf numFmtId="49" fontId="131" fillId="0" borderId="16" xfId="840" applyNumberFormat="1" applyFont="1" applyBorder="1" applyAlignment="1">
      <alignment horizontal="left" vertical="center" wrapText="1"/>
    </xf>
    <xf numFmtId="49" fontId="131" fillId="0" borderId="17" xfId="840" applyNumberFormat="1" applyFont="1" applyBorder="1" applyAlignment="1">
      <alignment horizontal="left" vertical="center" wrapText="1"/>
    </xf>
    <xf numFmtId="167" fontId="131" fillId="0" borderId="1" xfId="840" applyNumberFormat="1" applyFont="1" applyBorder="1" applyAlignment="1">
      <alignment horizontal="center" vertical="top" wrapText="1"/>
    </xf>
    <xf numFmtId="49" fontId="130" fillId="0" borderId="1" xfId="840" applyNumberFormat="1" applyFont="1" applyBorder="1" applyAlignment="1">
      <alignment horizontal="center" vertical="center" wrapText="1"/>
    </xf>
    <xf numFmtId="0" fontId="130" fillId="0" borderId="1" xfId="840" applyFont="1" applyBorder="1" applyAlignment="1">
      <alignment horizontal="left" vertical="top" wrapText="1"/>
    </xf>
    <xf numFmtId="167" fontId="130" fillId="0" borderId="1" xfId="840" applyNumberFormat="1" applyFont="1" applyBorder="1" applyAlignment="1">
      <alignment horizontal="justify" vertical="top" wrapText="1"/>
    </xf>
    <xf numFmtId="167" fontId="130" fillId="3" borderId="1" xfId="840" applyNumberFormat="1" applyFont="1" applyFill="1" applyBorder="1" applyAlignment="1">
      <alignment horizontal="justify" vertical="top" wrapText="1"/>
    </xf>
    <xf numFmtId="49" fontId="132" fillId="0" borderId="1" xfId="840" applyNumberFormat="1" applyFont="1" applyBorder="1" applyAlignment="1">
      <alignment horizontal="left" vertical="top" wrapText="1"/>
    </xf>
    <xf numFmtId="167" fontId="132" fillId="0" borderId="1" xfId="840" applyNumberFormat="1" applyFont="1" applyBorder="1" applyAlignment="1">
      <alignment horizontal="center" vertical="top" wrapText="1"/>
    </xf>
    <xf numFmtId="0" fontId="131" fillId="0" borderId="1" xfId="1" applyFont="1" applyFill="1" applyBorder="1" applyAlignment="1">
      <alignment horizontal="center" vertical="center"/>
    </xf>
    <xf numFmtId="49" fontId="137" fillId="0" borderId="1" xfId="1" applyNumberFormat="1" applyFont="1" applyBorder="1" applyAlignment="1">
      <alignment horizontal="center" vertical="center" wrapText="1"/>
    </xf>
    <xf numFmtId="0" fontId="137" fillId="0" borderId="1" xfId="1" applyFont="1" applyBorder="1" applyAlignment="1">
      <alignment horizontal="left" vertical="top" wrapText="1"/>
    </xf>
    <xf numFmtId="167" fontId="127" fillId="0" borderId="1" xfId="1" applyNumberFormat="1" applyFont="1" applyBorder="1" applyAlignment="1">
      <alignment horizontal="justify" vertical="top" wrapText="1"/>
    </xf>
    <xf numFmtId="0" fontId="137" fillId="0" borderId="1" xfId="1" applyFont="1" applyBorder="1" applyAlignment="1">
      <alignment horizontal="justify" vertical="top" wrapText="1"/>
    </xf>
    <xf numFmtId="49" fontId="135" fillId="0" borderId="1" xfId="1" applyNumberFormat="1" applyFont="1" applyBorder="1" applyAlignment="1">
      <alignment horizontal="center" vertical="center" wrapText="1"/>
    </xf>
    <xf numFmtId="0" fontId="135" fillId="0" borderId="1" xfId="1" applyFont="1" applyBorder="1" applyAlignment="1">
      <alignment horizontal="left" vertical="top" wrapText="1"/>
    </xf>
    <xf numFmtId="49" fontId="130" fillId="0" borderId="1" xfId="1" applyNumberFormat="1" applyFont="1" applyBorder="1" applyAlignment="1">
      <alignment horizontal="center" vertical="center" wrapText="1"/>
    </xf>
    <xf numFmtId="0" fontId="130" fillId="0" borderId="1" xfId="1" applyFont="1" applyBorder="1" applyAlignment="1">
      <alignment horizontal="left" vertical="top" wrapText="1"/>
    </xf>
    <xf numFmtId="0" fontId="132" fillId="0" borderId="1" xfId="1" applyFont="1" applyBorder="1" applyAlignment="1">
      <alignment horizontal="justify" vertical="top" wrapText="1"/>
    </xf>
    <xf numFmtId="49" fontId="137" fillId="0" borderId="12" xfId="1" applyNumberFormat="1" applyFont="1" applyBorder="1" applyAlignment="1">
      <alignment horizontal="center" vertical="center" wrapText="1"/>
    </xf>
    <xf numFmtId="49" fontId="137" fillId="0" borderId="16" xfId="1" applyNumberFormat="1" applyFont="1" applyBorder="1" applyAlignment="1">
      <alignment horizontal="center" vertical="center" wrapText="1"/>
    </xf>
    <xf numFmtId="49" fontId="137" fillId="0" borderId="17" xfId="1" applyNumberFormat="1" applyFont="1" applyBorder="1" applyAlignment="1">
      <alignment horizontal="center" vertical="center" wrapText="1"/>
    </xf>
    <xf numFmtId="0" fontId="137" fillId="0" borderId="12" xfId="1" applyFont="1" applyBorder="1" applyAlignment="1">
      <alignment horizontal="left" vertical="top" wrapText="1"/>
    </xf>
    <xf numFmtId="0" fontId="137" fillId="0" borderId="16" xfId="1" applyFont="1" applyBorder="1" applyAlignment="1">
      <alignment horizontal="left" vertical="top" wrapText="1"/>
    </xf>
    <xf numFmtId="0" fontId="137" fillId="0" borderId="17" xfId="1" applyFont="1" applyBorder="1" applyAlignment="1">
      <alignment horizontal="left" vertical="top" wrapText="1"/>
    </xf>
    <xf numFmtId="0" fontId="137" fillId="0" borderId="12" xfId="1" applyFont="1" applyBorder="1" applyAlignment="1">
      <alignment horizontal="center" vertical="top" wrapText="1"/>
    </xf>
    <xf numFmtId="0" fontId="137" fillId="0" borderId="16" xfId="1" applyFont="1" applyBorder="1" applyAlignment="1">
      <alignment horizontal="center" vertical="top" wrapText="1"/>
    </xf>
    <xf numFmtId="0" fontId="137" fillId="0" borderId="17" xfId="1" applyFont="1" applyBorder="1" applyAlignment="1">
      <alignment horizontal="center" vertical="top" wrapText="1"/>
    </xf>
    <xf numFmtId="0" fontId="137" fillId="0" borderId="12" xfId="1" applyFont="1" applyFill="1" applyBorder="1" applyAlignment="1">
      <alignment horizontal="justify" vertical="top" wrapText="1"/>
    </xf>
    <xf numFmtId="0" fontId="137" fillId="0" borderId="16" xfId="1" applyFont="1" applyFill="1" applyBorder="1" applyAlignment="1">
      <alignment horizontal="justify" vertical="top" wrapText="1"/>
    </xf>
    <xf numFmtId="0" fontId="137" fillId="0" borderId="17" xfId="1" applyFont="1" applyFill="1" applyBorder="1" applyAlignment="1">
      <alignment horizontal="justify" vertical="top" wrapText="1"/>
    </xf>
    <xf numFmtId="49" fontId="130" fillId="0" borderId="12" xfId="1" applyNumberFormat="1" applyFont="1" applyBorder="1" applyAlignment="1">
      <alignment horizontal="center" vertical="center" wrapText="1"/>
    </xf>
    <xf numFmtId="49" fontId="130" fillId="0" borderId="16" xfId="1" applyNumberFormat="1" applyFont="1" applyBorder="1" applyAlignment="1">
      <alignment horizontal="center" vertical="center" wrapText="1"/>
    </xf>
    <xf numFmtId="49" fontId="130" fillId="0" borderId="17" xfId="1" applyNumberFormat="1" applyFont="1" applyBorder="1" applyAlignment="1">
      <alignment horizontal="center" vertical="center" wrapText="1"/>
    </xf>
    <xf numFmtId="0" fontId="130" fillId="0" borderId="12" xfId="1" applyFont="1" applyBorder="1" applyAlignment="1">
      <alignment horizontal="left" vertical="top" wrapText="1"/>
    </xf>
    <xf numFmtId="0" fontId="130" fillId="0" borderId="16" xfId="1" applyFont="1" applyBorder="1" applyAlignment="1">
      <alignment horizontal="left" vertical="top" wrapText="1"/>
    </xf>
    <xf numFmtId="0" fontId="130" fillId="0" borderId="17" xfId="1" applyFont="1" applyBorder="1" applyAlignment="1">
      <alignment horizontal="left" vertical="top" wrapText="1"/>
    </xf>
    <xf numFmtId="0" fontId="132" fillId="0" borderId="12" xfId="1" applyFont="1" applyFill="1" applyBorder="1" applyAlignment="1">
      <alignment horizontal="justify" vertical="top" wrapText="1"/>
    </xf>
    <xf numFmtId="0" fontId="132" fillId="0" borderId="16" xfId="1" applyFont="1" applyFill="1" applyBorder="1" applyAlignment="1">
      <alignment horizontal="justify" vertical="top" wrapText="1"/>
    </xf>
    <xf numFmtId="0" fontId="132" fillId="0" borderId="17" xfId="1" applyFont="1" applyFill="1" applyBorder="1" applyAlignment="1">
      <alignment horizontal="justify" vertical="top" wrapText="1"/>
    </xf>
    <xf numFmtId="0" fontId="132" fillId="3" borderId="12" xfId="1" applyFont="1" applyFill="1" applyBorder="1" applyAlignment="1">
      <alignment horizontal="justify" vertical="top" wrapText="1"/>
    </xf>
    <xf numFmtId="0" fontId="132" fillId="3" borderId="16" xfId="1" applyFont="1" applyFill="1" applyBorder="1" applyAlignment="1">
      <alignment horizontal="justify" vertical="top" wrapText="1"/>
    </xf>
    <xf numFmtId="0" fontId="132" fillId="3" borderId="17" xfId="1" applyFont="1" applyFill="1" applyBorder="1" applyAlignment="1">
      <alignment horizontal="justify" vertical="top" wrapText="1"/>
    </xf>
    <xf numFmtId="0" fontId="132" fillId="0" borderId="12" xfId="1" applyFont="1" applyBorder="1" applyAlignment="1">
      <alignment horizontal="center" vertical="top" wrapText="1"/>
    </xf>
    <xf numFmtId="0" fontId="132" fillId="0" borderId="17" xfId="1" applyFont="1" applyBorder="1" applyAlignment="1">
      <alignment horizontal="center" vertical="top" wrapText="1"/>
    </xf>
    <xf numFmtId="49" fontId="132" fillId="0" borderId="12" xfId="1" applyNumberFormat="1" applyFont="1" applyBorder="1" applyAlignment="1">
      <alignment horizontal="justify" vertical="top" wrapText="1"/>
    </xf>
    <xf numFmtId="49" fontId="132" fillId="0" borderId="17" xfId="1" applyNumberFormat="1" applyFont="1" applyBorder="1" applyAlignment="1">
      <alignment horizontal="justify" vertical="top" wrapText="1"/>
    </xf>
    <xf numFmtId="0" fontId="132" fillId="0" borderId="12" xfId="1" applyFont="1" applyBorder="1" applyAlignment="1">
      <alignment horizontal="justify" vertical="top" wrapText="1"/>
    </xf>
    <xf numFmtId="0" fontId="132" fillId="0" borderId="16" xfId="1" applyFont="1" applyBorder="1" applyAlignment="1">
      <alignment horizontal="justify" vertical="top" wrapText="1"/>
    </xf>
    <xf numFmtId="0" fontId="132" fillId="0" borderId="17" xfId="1" applyFont="1" applyBorder="1" applyAlignment="1">
      <alignment horizontal="justify" vertical="top" wrapText="1"/>
    </xf>
    <xf numFmtId="167" fontId="130" fillId="0" borderId="12" xfId="1" applyNumberFormat="1" applyFont="1" applyBorder="1" applyAlignment="1">
      <alignment horizontal="center" vertical="center" wrapText="1"/>
    </xf>
    <xf numFmtId="167" fontId="130" fillId="0" borderId="17" xfId="1" applyNumberFormat="1" applyFont="1" applyBorder="1" applyAlignment="1">
      <alignment horizontal="center" vertical="center" wrapText="1"/>
    </xf>
    <xf numFmtId="167" fontId="130" fillId="0" borderId="1" xfId="1" applyNumberFormat="1" applyFont="1" applyBorder="1" applyAlignment="1">
      <alignment horizontal="justify" vertical="top" wrapText="1"/>
    </xf>
    <xf numFmtId="0" fontId="132" fillId="3" borderId="1" xfId="1" applyFont="1" applyFill="1" applyBorder="1" applyAlignment="1">
      <alignment horizontal="justify" vertical="top" wrapText="1"/>
    </xf>
    <xf numFmtId="0" fontId="130" fillId="0" borderId="12" xfId="1" applyFont="1" applyFill="1" applyBorder="1" applyAlignment="1">
      <alignment horizontal="justify" vertical="top" wrapText="1"/>
    </xf>
    <xf numFmtId="0" fontId="130" fillId="0" borderId="17" xfId="1" applyFont="1" applyFill="1" applyBorder="1" applyAlignment="1">
      <alignment horizontal="justify" vertical="top" wrapText="1"/>
    </xf>
    <xf numFmtId="49" fontId="130" fillId="3" borderId="1" xfId="1" applyNumberFormat="1" applyFont="1" applyFill="1" applyBorder="1" applyAlignment="1">
      <alignment horizontal="justify" vertical="top" wrapText="1"/>
    </xf>
    <xf numFmtId="0" fontId="132" fillId="3" borderId="1" xfId="840" applyFont="1" applyFill="1" applyBorder="1" applyAlignment="1">
      <alignment horizontal="justify" vertical="center" wrapText="1"/>
    </xf>
    <xf numFmtId="0" fontId="132" fillId="3" borderId="13" xfId="840" applyFont="1" applyFill="1" applyBorder="1" applyAlignment="1">
      <alignment horizontal="justify" vertical="center" wrapText="1"/>
    </xf>
    <xf numFmtId="0" fontId="132" fillId="3" borderId="14" xfId="840" applyFont="1" applyFill="1" applyBorder="1" applyAlignment="1">
      <alignment horizontal="justify" vertical="center" wrapText="1"/>
    </xf>
    <xf numFmtId="0" fontId="132" fillId="3" borderId="15" xfId="840" applyFont="1" applyFill="1" applyBorder="1" applyAlignment="1">
      <alignment horizontal="justify" vertical="center" wrapText="1"/>
    </xf>
    <xf numFmtId="0" fontId="132" fillId="0" borderId="1" xfId="840" applyFont="1" applyBorder="1" applyAlignment="1">
      <alignment horizontal="left" vertical="top" wrapText="1"/>
    </xf>
    <xf numFmtId="0" fontId="132" fillId="0" borderId="1" xfId="840" applyFont="1" applyBorder="1" applyAlignment="1">
      <alignment horizontal="justify" vertical="top" wrapText="1"/>
    </xf>
    <xf numFmtId="0" fontId="131" fillId="0" borderId="1" xfId="840" applyFont="1" applyBorder="1" applyAlignment="1">
      <alignment horizontal="justify" vertical="top" wrapText="1"/>
    </xf>
    <xf numFmtId="0" fontId="132" fillId="0" borderId="12" xfId="840" applyFont="1" applyBorder="1" applyAlignment="1">
      <alignment horizontal="center" vertical="center" wrapText="1"/>
    </xf>
    <xf numFmtId="0" fontId="132" fillId="0" borderId="16" xfId="840" applyFont="1" applyBorder="1" applyAlignment="1">
      <alignment horizontal="center" vertical="center" wrapText="1"/>
    </xf>
    <xf numFmtId="0" fontId="132" fillId="0" borderId="17" xfId="840" applyFont="1" applyBorder="1" applyAlignment="1">
      <alignment horizontal="center" vertical="center" wrapText="1"/>
    </xf>
    <xf numFmtId="167" fontId="131" fillId="0" borderId="12" xfId="1" applyNumberFormat="1" applyFont="1" applyBorder="1" applyAlignment="1">
      <alignment horizontal="left" vertical="center" wrapText="1"/>
    </xf>
    <xf numFmtId="167" fontId="131" fillId="0" borderId="16" xfId="1" applyNumberFormat="1" applyFont="1" applyBorder="1" applyAlignment="1">
      <alignment horizontal="left" vertical="center" wrapText="1"/>
    </xf>
    <xf numFmtId="167" fontId="131" fillId="0" borderId="17" xfId="1" applyNumberFormat="1" applyFont="1" applyBorder="1" applyAlignment="1">
      <alignment horizontal="left" vertical="center" wrapText="1"/>
    </xf>
    <xf numFmtId="167" fontId="127" fillId="3" borderId="12" xfId="1" applyNumberFormat="1" applyFont="1" applyFill="1" applyBorder="1" applyAlignment="1">
      <alignment horizontal="center" vertical="top" wrapText="1"/>
    </xf>
    <xf numFmtId="167" fontId="127" fillId="3" borderId="16" xfId="1" applyNumberFormat="1" applyFont="1" applyFill="1" applyBorder="1" applyAlignment="1">
      <alignment horizontal="center" vertical="top" wrapText="1"/>
    </xf>
    <xf numFmtId="167" fontId="127" fillId="3" borderId="17" xfId="1" applyNumberFormat="1" applyFont="1" applyFill="1" applyBorder="1" applyAlignment="1">
      <alignment horizontal="center" vertical="top" wrapText="1"/>
    </xf>
    <xf numFmtId="0" fontId="127" fillId="0" borderId="12" xfId="1" applyFont="1" applyBorder="1" applyAlignment="1">
      <alignment horizontal="center" vertical="top" wrapText="1"/>
    </xf>
    <xf numFmtId="0" fontId="127" fillId="0" borderId="16" xfId="1" applyFont="1" applyBorder="1" applyAlignment="1">
      <alignment horizontal="center" vertical="top" wrapText="1"/>
    </xf>
    <xf numFmtId="0" fontId="127" fillId="0" borderId="17" xfId="1" applyFont="1" applyBorder="1" applyAlignment="1">
      <alignment horizontal="center" vertical="top" wrapText="1"/>
    </xf>
    <xf numFmtId="0" fontId="131" fillId="0" borderId="1" xfId="840" applyFont="1" applyBorder="1" applyAlignment="1">
      <alignment horizontal="center" vertical="center" wrapText="1"/>
    </xf>
    <xf numFmtId="0" fontId="131" fillId="0" borderId="12" xfId="840" applyFont="1" applyBorder="1" applyAlignment="1">
      <alignment horizontal="left" vertical="center" wrapText="1"/>
    </xf>
    <xf numFmtId="0" fontId="131" fillId="0" borderId="16" xfId="840" applyFont="1" applyBorder="1" applyAlignment="1">
      <alignment horizontal="left" vertical="center" wrapText="1"/>
    </xf>
    <xf numFmtId="0" fontId="131" fillId="0" borderId="17" xfId="840" applyFont="1" applyBorder="1" applyAlignment="1">
      <alignment horizontal="left" vertical="center" wrapText="1"/>
    </xf>
    <xf numFmtId="49" fontId="132" fillId="0" borderId="12" xfId="840" applyNumberFormat="1" applyFont="1" applyBorder="1" applyAlignment="1">
      <alignment horizontal="center" vertical="center" wrapText="1"/>
    </xf>
    <xf numFmtId="49" fontId="132" fillId="0" borderId="16" xfId="840" applyNumberFormat="1" applyFont="1" applyBorder="1" applyAlignment="1">
      <alignment horizontal="center" vertical="center" wrapText="1"/>
    </xf>
    <xf numFmtId="49" fontId="132" fillId="0" borderId="17" xfId="840" applyNumberFormat="1" applyFont="1" applyBorder="1" applyAlignment="1">
      <alignment horizontal="center" vertical="center" wrapText="1"/>
    </xf>
    <xf numFmtId="0" fontId="132" fillId="0" borderId="12" xfId="840" applyFont="1" applyBorder="1" applyAlignment="1">
      <alignment horizontal="left" vertical="top" wrapText="1"/>
    </xf>
    <xf numFmtId="0" fontId="132" fillId="0" borderId="16" xfId="840" applyFont="1" applyBorder="1" applyAlignment="1">
      <alignment horizontal="left" vertical="top" wrapText="1"/>
    </xf>
    <xf numFmtId="0" fontId="132" fillId="0" borderId="17" xfId="840" applyFont="1" applyBorder="1" applyAlignment="1">
      <alignment horizontal="left" vertical="top" wrapText="1"/>
    </xf>
    <xf numFmtId="0" fontId="132" fillId="0" borderId="12" xfId="840" applyFont="1" applyBorder="1" applyAlignment="1">
      <alignment horizontal="justify" vertical="top" wrapText="1"/>
    </xf>
    <xf numFmtId="0" fontId="132" fillId="0" borderId="16" xfId="840" applyFont="1" applyBorder="1" applyAlignment="1">
      <alignment horizontal="justify" vertical="top" wrapText="1"/>
    </xf>
    <xf numFmtId="0" fontId="132" fillId="0" borderId="17" xfId="840" applyFont="1" applyBorder="1" applyAlignment="1">
      <alignment horizontal="justify" vertical="top" wrapText="1"/>
    </xf>
    <xf numFmtId="167" fontId="132" fillId="3" borderId="12" xfId="840" applyNumberFormat="1" applyFont="1" applyFill="1" applyBorder="1" applyAlignment="1">
      <alignment horizontal="justify" vertical="top" wrapText="1"/>
    </xf>
    <xf numFmtId="167" fontId="132" fillId="3" borderId="16" xfId="840" applyNumberFormat="1" applyFont="1" applyFill="1" applyBorder="1" applyAlignment="1">
      <alignment horizontal="justify" vertical="top" wrapText="1"/>
    </xf>
    <xf numFmtId="167" fontId="132" fillId="3" borderId="17" xfId="840" applyNumberFormat="1" applyFont="1" applyFill="1" applyBorder="1" applyAlignment="1">
      <alignment horizontal="justify" vertical="top" wrapText="1"/>
    </xf>
    <xf numFmtId="49" fontId="127" fillId="0" borderId="43" xfId="1" applyNumberFormat="1" applyFont="1" applyBorder="1" applyAlignment="1">
      <alignment horizontal="center" vertical="top" wrapText="1"/>
    </xf>
    <xf numFmtId="0" fontId="127" fillId="0" borderId="43" xfId="1" applyFont="1" applyBorder="1" applyAlignment="1">
      <alignment horizontal="left" vertical="top" wrapText="1"/>
    </xf>
    <xf numFmtId="0" fontId="137" fillId="0" borderId="43" xfId="1" applyFont="1" applyBorder="1" applyAlignment="1">
      <alignment horizontal="center" vertical="center" wrapText="1"/>
    </xf>
    <xf numFmtId="49" fontId="130" fillId="0" borderId="43" xfId="1" applyNumberFormat="1" applyFont="1" applyBorder="1" applyAlignment="1">
      <alignment horizontal="center" vertical="top" wrapText="1"/>
    </xf>
    <xf numFmtId="0" fontId="130" fillId="0" borderId="43" xfId="1" applyFont="1" applyBorder="1" applyAlignment="1">
      <alignment horizontal="left" vertical="top" wrapText="1"/>
    </xf>
    <xf numFmtId="166" fontId="130" fillId="0" borderId="43" xfId="1" applyNumberFormat="1" applyFont="1" applyBorder="1" applyAlignment="1">
      <alignment horizontal="left" vertical="top" wrapText="1"/>
    </xf>
    <xf numFmtId="0" fontId="130" fillId="3" borderId="44" xfId="1" applyFont="1" applyFill="1" applyBorder="1" applyAlignment="1">
      <alignment horizontal="left" vertical="top" wrapText="1"/>
    </xf>
    <xf numFmtId="0" fontId="130" fillId="3" borderId="16" xfId="1" applyFont="1" applyFill="1" applyBorder="1" applyAlignment="1">
      <alignment horizontal="left" vertical="top" wrapText="1"/>
    </xf>
    <xf numFmtId="0" fontId="130" fillId="3" borderId="42" xfId="1" applyFont="1" applyFill="1" applyBorder="1" applyAlignment="1">
      <alignment horizontal="left" vertical="top" wrapText="1"/>
    </xf>
    <xf numFmtId="0" fontId="127" fillId="0" borderId="43" xfId="1" applyFont="1" applyBorder="1" applyAlignment="1">
      <alignment horizontal="center" vertical="center" wrapText="1"/>
    </xf>
    <xf numFmtId="4" fontId="127" fillId="0" borderId="43" xfId="1" applyNumberFormat="1" applyFont="1" applyBorder="1" applyAlignment="1">
      <alignment horizontal="left" vertical="top"/>
    </xf>
    <xf numFmtId="166" fontId="127" fillId="0" borderId="43" xfId="1" applyNumberFormat="1" applyFont="1" applyBorder="1" applyAlignment="1">
      <alignment horizontal="left" vertical="top" wrapText="1"/>
    </xf>
    <xf numFmtId="4" fontId="127" fillId="0" borderId="43" xfId="1" applyNumberFormat="1" applyFont="1" applyBorder="1" applyAlignment="1">
      <alignment horizontal="left" vertical="center"/>
    </xf>
    <xf numFmtId="0" fontId="135" fillId="0" borderId="43" xfId="1479" applyFont="1" applyBorder="1" applyAlignment="1">
      <alignment horizontal="center" vertical="top"/>
    </xf>
    <xf numFmtId="0" fontId="137" fillId="0" borderId="43" xfId="1479" applyFont="1" applyBorder="1" applyAlignment="1">
      <alignment horizontal="center" vertical="center" wrapText="1"/>
    </xf>
    <xf numFmtId="49" fontId="127" fillId="0" borderId="43" xfId="1" applyNumberFormat="1" applyFont="1" applyBorder="1" applyAlignment="1">
      <alignment horizontal="left" vertical="top" wrapText="1"/>
    </xf>
    <xf numFmtId="4" fontId="130" fillId="0" borderId="43" xfId="1" applyNumberFormat="1" applyFont="1" applyBorder="1" applyAlignment="1">
      <alignment horizontal="center" vertical="top"/>
    </xf>
    <xf numFmtId="166" fontId="130" fillId="3" borderId="43" xfId="1" applyNumberFormat="1" applyFont="1" applyFill="1" applyBorder="1" applyAlignment="1">
      <alignment horizontal="left" vertical="top" wrapText="1"/>
    </xf>
    <xf numFmtId="4" fontId="130" fillId="0" borderId="12" xfId="1" applyNumberFormat="1" applyFont="1" applyBorder="1" applyAlignment="1">
      <alignment horizontal="center" vertical="center" wrapText="1"/>
    </xf>
    <xf numFmtId="4" fontId="130" fillId="0" borderId="17" xfId="1" applyNumberFormat="1" applyFont="1" applyBorder="1" applyAlignment="1">
      <alignment horizontal="center" vertical="center" wrapText="1"/>
    </xf>
    <xf numFmtId="4" fontId="130" fillId="0" borderId="12" xfId="1" applyNumberFormat="1" applyFont="1" applyFill="1" applyBorder="1" applyAlignment="1">
      <alignment horizontal="center" vertical="center" wrapText="1"/>
    </xf>
    <xf numFmtId="4" fontId="130" fillId="0" borderId="17" xfId="1" applyNumberFormat="1" applyFont="1" applyFill="1" applyBorder="1" applyAlignment="1">
      <alignment horizontal="center" vertical="center" wrapText="1"/>
    </xf>
    <xf numFmtId="4" fontId="130" fillId="0" borderId="12" xfId="1" applyNumberFormat="1" applyFont="1" applyBorder="1" applyAlignment="1">
      <alignment horizontal="left" vertical="top" wrapText="1"/>
    </xf>
    <xf numFmtId="0" fontId="132" fillId="0" borderId="37" xfId="1" applyFont="1" applyBorder="1" applyAlignment="1">
      <alignment horizontal="left" vertical="top" wrapText="1"/>
    </xf>
    <xf numFmtId="4" fontId="132" fillId="0" borderId="12" xfId="1" applyNumberFormat="1" applyFont="1" applyBorder="1" applyAlignment="1">
      <alignment horizontal="justify" vertical="top" wrapText="1"/>
    </xf>
    <xf numFmtId="4" fontId="132" fillId="0" borderId="17" xfId="1" applyNumberFormat="1" applyFont="1" applyBorder="1" applyAlignment="1">
      <alignment horizontal="justify" vertical="top" wrapText="1"/>
    </xf>
    <xf numFmtId="4" fontId="132" fillId="3" borderId="1" xfId="1" applyNumberFormat="1" applyFont="1" applyFill="1" applyBorder="1" applyAlignment="1">
      <alignment horizontal="justify" vertical="top" wrapText="1"/>
    </xf>
    <xf numFmtId="4" fontId="130" fillId="0" borderId="12" xfId="1" applyNumberFormat="1" applyFont="1" applyBorder="1" applyAlignment="1">
      <alignment horizontal="justify" vertical="top" wrapText="1"/>
    </xf>
    <xf numFmtId="4" fontId="130" fillId="0" borderId="1" xfId="1" applyNumberFormat="1" applyFont="1" applyBorder="1" applyAlignment="1">
      <alignment horizontal="justify" vertical="top" wrapText="1"/>
    </xf>
    <xf numFmtId="4" fontId="130" fillId="0" borderId="37" xfId="1" applyNumberFormat="1" applyFont="1" applyFill="1" applyBorder="1" applyAlignment="1">
      <alignment horizontal="center" vertical="center" wrapText="1"/>
    </xf>
    <xf numFmtId="4" fontId="130" fillId="3" borderId="37" xfId="1" applyNumberFormat="1" applyFont="1" applyFill="1" applyBorder="1" applyAlignment="1">
      <alignment horizontal="center" vertical="center" wrapText="1"/>
    </xf>
    <xf numFmtId="4" fontId="132" fillId="0" borderId="1" xfId="1" applyNumberFormat="1" applyFont="1" applyBorder="1" applyAlignment="1">
      <alignment horizontal="justify" vertical="top" wrapText="1"/>
    </xf>
    <xf numFmtId="0" fontId="132" fillId="0" borderId="43" xfId="1" applyFont="1" applyFill="1" applyBorder="1" applyAlignment="1">
      <alignment horizontal="left" vertical="top" wrapText="1"/>
    </xf>
    <xf numFmtId="0" fontId="132" fillId="0" borderId="12" xfId="1" applyFont="1" applyBorder="1" applyAlignment="1">
      <alignment horizontal="left" vertical="top" wrapText="1"/>
    </xf>
    <xf numFmtId="0" fontId="132" fillId="0" borderId="16" xfId="1" applyFont="1" applyBorder="1" applyAlignment="1">
      <alignment horizontal="left" vertical="top" wrapText="1"/>
    </xf>
    <xf numFmtId="167" fontId="132" fillId="3" borderId="37" xfId="840" applyNumberFormat="1" applyFont="1" applyFill="1" applyBorder="1" applyAlignment="1">
      <alignment horizontal="left" vertical="top" wrapText="1"/>
    </xf>
    <xf numFmtId="0" fontId="131" fillId="0" borderId="1" xfId="1" applyFont="1" applyBorder="1" applyAlignment="1">
      <alignment horizontal="center" vertical="center"/>
    </xf>
    <xf numFmtId="0" fontId="132" fillId="3" borderId="1" xfId="1" applyFont="1" applyFill="1" applyBorder="1" applyAlignment="1">
      <alignment horizontal="center" vertical="top" wrapText="1"/>
    </xf>
    <xf numFmtId="0" fontId="137" fillId="0" borderId="1" xfId="1" applyFont="1" applyBorder="1" applyAlignment="1">
      <alignment horizontal="center" vertical="top" wrapText="1"/>
    </xf>
    <xf numFmtId="49" fontId="127" fillId="0" borderId="31" xfId="1" applyNumberFormat="1" applyFont="1" applyBorder="1" applyAlignment="1">
      <alignment horizontal="center" vertical="center" wrapText="1"/>
    </xf>
    <xf numFmtId="49" fontId="127" fillId="0" borderId="16" xfId="1" applyNumberFormat="1" applyFont="1" applyBorder="1" applyAlignment="1">
      <alignment horizontal="center" vertical="center" wrapText="1"/>
    </xf>
    <xf numFmtId="0" fontId="127" fillId="0" borderId="31" xfId="1" applyFont="1" applyBorder="1" applyAlignment="1">
      <alignment horizontal="left" vertical="top" wrapText="1"/>
    </xf>
    <xf numFmtId="0" fontId="127" fillId="0" borderId="16" xfId="1" applyFont="1" applyBorder="1" applyAlignment="1">
      <alignment horizontal="left" vertical="top" wrapText="1"/>
    </xf>
    <xf numFmtId="0" fontId="131" fillId="0" borderId="1" xfId="1" applyFont="1" applyBorder="1" applyAlignment="1">
      <alignment horizontal="center" vertical="center" wrapText="1"/>
    </xf>
    <xf numFmtId="167" fontId="130" fillId="3" borderId="1" xfId="840" applyNumberFormat="1" applyFont="1" applyFill="1" applyBorder="1" applyAlignment="1">
      <alignment horizontal="left" vertical="top" wrapText="1"/>
    </xf>
    <xf numFmtId="0" fontId="132" fillId="0" borderId="37" xfId="840" applyFont="1" applyBorder="1" applyAlignment="1">
      <alignment horizontal="center" vertical="center" wrapText="1"/>
    </xf>
    <xf numFmtId="49" fontId="131" fillId="0" borderId="37" xfId="840" applyNumberFormat="1" applyFont="1" applyBorder="1" applyAlignment="1">
      <alignment horizontal="left" vertical="center" wrapText="1"/>
    </xf>
    <xf numFmtId="167" fontId="131" fillId="0" borderId="37" xfId="840" applyNumberFormat="1" applyFont="1" applyBorder="1" applyAlignment="1">
      <alignment horizontal="center" vertical="top" wrapText="1"/>
    </xf>
    <xf numFmtId="167" fontId="130" fillId="0" borderId="1" xfId="840" applyNumberFormat="1" applyFont="1" applyBorder="1" applyAlignment="1">
      <alignment horizontal="left" vertical="top" wrapText="1"/>
    </xf>
    <xf numFmtId="0" fontId="130" fillId="0" borderId="37" xfId="840" applyFont="1" applyBorder="1" applyAlignment="1">
      <alignment horizontal="left" vertical="top" wrapText="1"/>
    </xf>
    <xf numFmtId="49" fontId="130" fillId="0" borderId="37" xfId="840" applyNumberFormat="1" applyFont="1" applyBorder="1" applyAlignment="1">
      <alignment horizontal="center" vertical="center" wrapText="1"/>
    </xf>
    <xf numFmtId="167" fontId="132" fillId="0" borderId="37" xfId="840" applyNumberFormat="1" applyFont="1" applyBorder="1" applyAlignment="1">
      <alignment horizontal="left" vertical="top" wrapText="1"/>
    </xf>
    <xf numFmtId="0" fontId="132" fillId="0" borderId="1" xfId="1" applyFont="1" applyBorder="1" applyAlignment="1">
      <alignment horizontal="left" vertical="top" wrapText="1"/>
    </xf>
    <xf numFmtId="0" fontId="132" fillId="0" borderId="17" xfId="1" applyFont="1" applyBorder="1" applyAlignment="1">
      <alignment horizontal="left" vertical="top" wrapText="1"/>
    </xf>
    <xf numFmtId="49" fontId="130" fillId="0" borderId="37" xfId="1" applyNumberFormat="1" applyFont="1" applyBorder="1" applyAlignment="1">
      <alignment horizontal="center" vertical="center" wrapText="1"/>
    </xf>
    <xf numFmtId="0" fontId="130" fillId="0" borderId="37" xfId="1" applyFont="1" applyBorder="1" applyAlignment="1">
      <alignment horizontal="left" vertical="top" wrapText="1"/>
    </xf>
    <xf numFmtId="0" fontId="132" fillId="0" borderId="37" xfId="1" applyFont="1" applyFill="1" applyBorder="1" applyAlignment="1">
      <alignment horizontal="left" vertical="top" wrapText="1"/>
    </xf>
    <xf numFmtId="4" fontId="132" fillId="0" borderId="12" xfId="1" applyNumberFormat="1" applyFont="1" applyBorder="1" applyAlignment="1">
      <alignment horizontal="left" vertical="top" wrapText="1"/>
    </xf>
    <xf numFmtId="4" fontId="132" fillId="0" borderId="17" xfId="1" applyNumberFormat="1" applyFont="1" applyBorder="1" applyAlignment="1">
      <alignment horizontal="left" vertical="top" wrapText="1"/>
    </xf>
    <xf numFmtId="0" fontId="132" fillId="3" borderId="12" xfId="1" applyFont="1" applyFill="1" applyBorder="1" applyAlignment="1">
      <alignment horizontal="left" vertical="top" wrapText="1"/>
    </xf>
    <xf numFmtId="0" fontId="132" fillId="3" borderId="17" xfId="1" applyFont="1" applyFill="1" applyBorder="1" applyAlignment="1">
      <alignment horizontal="left" vertical="top" wrapText="1"/>
    </xf>
    <xf numFmtId="0" fontId="132" fillId="3" borderId="37" xfId="1" applyFont="1" applyFill="1" applyBorder="1" applyAlignment="1">
      <alignment horizontal="left" vertical="top" wrapText="1"/>
    </xf>
    <xf numFmtId="0" fontId="130" fillId="3" borderId="37" xfId="1" applyFont="1" applyFill="1" applyBorder="1" applyAlignment="1">
      <alignment horizontal="left" vertical="top" wrapText="1"/>
    </xf>
    <xf numFmtId="4" fontId="137" fillId="0" borderId="12" xfId="1" applyNumberFormat="1" applyFont="1" applyBorder="1" applyAlignment="1">
      <alignment horizontal="center" vertical="top" wrapText="1"/>
    </xf>
    <xf numFmtId="4" fontId="137" fillId="0" borderId="16" xfId="1" applyNumberFormat="1" applyFont="1" applyBorder="1" applyAlignment="1">
      <alignment horizontal="center" vertical="top" wrapText="1"/>
    </xf>
    <xf numFmtId="4" fontId="137" fillId="0" borderId="17" xfId="1" applyNumberFormat="1" applyFont="1" applyBorder="1" applyAlignment="1">
      <alignment horizontal="center" vertical="top" wrapText="1"/>
    </xf>
    <xf numFmtId="4" fontId="132" fillId="0" borderId="12" xfId="840" applyNumberFormat="1" applyFont="1" applyBorder="1" applyAlignment="1">
      <alignment horizontal="justify" vertical="top" wrapText="1"/>
    </xf>
    <xf numFmtId="4" fontId="132" fillId="0" borderId="16" xfId="840" applyNumberFormat="1" applyFont="1" applyBorder="1" applyAlignment="1">
      <alignment horizontal="justify" vertical="top" wrapText="1"/>
    </xf>
    <xf numFmtId="4" fontId="132" fillId="0" borderId="17" xfId="840" applyNumberFormat="1" applyFont="1" applyBorder="1" applyAlignment="1">
      <alignment horizontal="justify" vertical="top" wrapText="1"/>
    </xf>
    <xf numFmtId="4" fontId="132" fillId="3" borderId="12" xfId="840" applyNumberFormat="1" applyFont="1" applyFill="1" applyBorder="1" applyAlignment="1">
      <alignment horizontal="justify" vertical="top" wrapText="1"/>
    </xf>
    <xf numFmtId="4" fontId="132" fillId="3" borderId="16" xfId="840" applyNumberFormat="1" applyFont="1" applyFill="1" applyBorder="1" applyAlignment="1">
      <alignment horizontal="justify" vertical="top" wrapText="1"/>
    </xf>
    <xf numFmtId="4" fontId="132" fillId="3" borderId="17" xfId="840" applyNumberFormat="1" applyFont="1" applyFill="1" applyBorder="1" applyAlignment="1">
      <alignment horizontal="justify" vertical="top" wrapText="1"/>
    </xf>
    <xf numFmtId="4" fontId="132" fillId="3" borderId="1" xfId="840" applyNumberFormat="1" applyFont="1" applyFill="1" applyBorder="1" applyAlignment="1">
      <alignment horizontal="justify" vertical="center" wrapText="1"/>
    </xf>
    <xf numFmtId="0" fontId="130" fillId="0" borderId="1" xfId="1" applyFont="1" applyFill="1" applyBorder="1" applyAlignment="1">
      <alignment horizontal="left" vertical="top" wrapText="1"/>
    </xf>
    <xf numFmtId="0" fontId="131" fillId="0" borderId="37" xfId="840" applyFont="1" applyBorder="1" applyAlignment="1">
      <alignment horizontal="center" vertical="center" wrapText="1"/>
    </xf>
    <xf numFmtId="0" fontId="131" fillId="0" borderId="37" xfId="840" applyFont="1" applyBorder="1" applyAlignment="1">
      <alignment horizontal="left" vertical="center" wrapText="1"/>
    </xf>
    <xf numFmtId="4" fontId="131" fillId="0" borderId="37" xfId="840" applyNumberFormat="1" applyFont="1" applyBorder="1" applyAlignment="1">
      <alignment horizontal="justify" vertical="top" wrapText="1"/>
    </xf>
    <xf numFmtId="0" fontId="131" fillId="0" borderId="37" xfId="840" applyFont="1" applyBorder="1" applyAlignment="1">
      <alignment horizontal="justify" vertical="top" wrapText="1"/>
    </xf>
    <xf numFmtId="4" fontId="132" fillId="0" borderId="1" xfId="840" applyNumberFormat="1" applyFont="1" applyBorder="1" applyAlignment="1">
      <alignment horizontal="justify" vertical="top" wrapText="1"/>
    </xf>
    <xf numFmtId="4" fontId="131" fillId="0" borderId="1" xfId="840" applyNumberFormat="1" applyFont="1" applyBorder="1" applyAlignment="1">
      <alignment horizontal="justify" vertical="top" wrapText="1"/>
    </xf>
    <xf numFmtId="4" fontId="132" fillId="3" borderId="13" xfId="840" applyNumberFormat="1" applyFont="1" applyFill="1" applyBorder="1" applyAlignment="1">
      <alignment horizontal="justify" vertical="center" wrapText="1"/>
    </xf>
    <xf numFmtId="4" fontId="132" fillId="3" borderId="14" xfId="840" applyNumberFormat="1" applyFont="1" applyFill="1" applyBorder="1" applyAlignment="1">
      <alignment horizontal="justify" vertical="center" wrapText="1"/>
    </xf>
    <xf numFmtId="4" fontId="132" fillId="3" borderId="15" xfId="840" applyNumberFormat="1" applyFont="1" applyFill="1" applyBorder="1" applyAlignment="1">
      <alignment horizontal="justify" vertical="center" wrapText="1"/>
    </xf>
    <xf numFmtId="49" fontId="137" fillId="0" borderId="37" xfId="1" applyNumberFormat="1" applyFont="1" applyBorder="1" applyAlignment="1">
      <alignment horizontal="center" vertical="center" wrapText="1"/>
    </xf>
    <xf numFmtId="0" fontId="137" fillId="0" borderId="37" xfId="1" applyFont="1" applyBorder="1" applyAlignment="1">
      <alignment horizontal="left" vertical="top" wrapText="1"/>
    </xf>
    <xf numFmtId="4" fontId="137" fillId="0" borderId="37" xfId="1" applyNumberFormat="1" applyFont="1" applyBorder="1" applyAlignment="1">
      <alignment horizontal="center" vertical="top" wrapText="1"/>
    </xf>
    <xf numFmtId="0" fontId="137" fillId="0" borderId="37" xfId="1" applyFont="1" applyBorder="1" applyAlignment="1">
      <alignment horizontal="justify" vertical="top" wrapText="1"/>
    </xf>
    <xf numFmtId="4" fontId="127" fillId="3" borderId="12" xfId="1" applyNumberFormat="1" applyFont="1" applyFill="1" applyBorder="1" applyAlignment="1">
      <alignment horizontal="center" vertical="top" wrapText="1"/>
    </xf>
    <xf numFmtId="4" fontId="127" fillId="3" borderId="16" xfId="1" applyNumberFormat="1" applyFont="1" applyFill="1" applyBorder="1" applyAlignment="1">
      <alignment horizontal="center" vertical="top" wrapText="1"/>
    </xf>
    <xf numFmtId="4" fontId="127" fillId="0" borderId="12" xfId="1" applyNumberFormat="1" applyFont="1" applyBorder="1" applyAlignment="1">
      <alignment horizontal="center" vertical="top" wrapText="1"/>
    </xf>
    <xf numFmtId="4" fontId="132" fillId="0" borderId="16" xfId="1" applyNumberFormat="1" applyFont="1" applyBorder="1" applyAlignment="1">
      <alignment horizontal="justify" vertical="top" wrapText="1"/>
    </xf>
    <xf numFmtId="4" fontId="137" fillId="0" borderId="12" xfId="1" applyNumberFormat="1" applyFont="1" applyBorder="1" applyAlignment="1">
      <alignment horizontal="justify" vertical="top" wrapText="1"/>
    </xf>
    <xf numFmtId="4" fontId="137" fillId="0" borderId="16" xfId="1" applyNumberFormat="1" applyFont="1" applyBorder="1" applyAlignment="1">
      <alignment horizontal="justify" vertical="top" wrapText="1"/>
    </xf>
    <xf numFmtId="4" fontId="137" fillId="0" borderId="17" xfId="1" applyNumberFormat="1" applyFont="1" applyBorder="1" applyAlignment="1">
      <alignment horizontal="justify" vertical="top" wrapText="1"/>
    </xf>
    <xf numFmtId="4" fontId="132" fillId="3" borderId="12" xfId="1" applyNumberFormat="1" applyFont="1" applyFill="1" applyBorder="1" applyAlignment="1">
      <alignment horizontal="justify" vertical="top" wrapText="1"/>
    </xf>
    <xf numFmtId="4" fontId="132" fillId="3" borderId="16" xfId="1" applyNumberFormat="1" applyFont="1" applyFill="1" applyBorder="1" applyAlignment="1">
      <alignment horizontal="justify" vertical="top" wrapText="1"/>
    </xf>
    <xf numFmtId="4" fontId="132" fillId="3" borderId="17" xfId="1" applyNumberFormat="1" applyFont="1" applyFill="1" applyBorder="1" applyAlignment="1">
      <alignment horizontal="justify" vertical="top" wrapText="1"/>
    </xf>
    <xf numFmtId="167" fontId="131" fillId="0" borderId="24" xfId="1" applyNumberFormat="1" applyFont="1" applyBorder="1" applyAlignment="1">
      <alignment horizontal="center" vertical="center" wrapText="1"/>
    </xf>
    <xf numFmtId="167" fontId="131" fillId="0" borderId="27" xfId="1" applyNumberFormat="1" applyFont="1" applyBorder="1" applyAlignment="1">
      <alignment horizontal="center" vertical="center" wrapText="1"/>
    </xf>
    <xf numFmtId="4" fontId="132" fillId="0" borderId="12" xfId="1" applyNumberFormat="1" applyFont="1" applyBorder="1" applyAlignment="1">
      <alignment horizontal="center" vertical="top" wrapText="1"/>
    </xf>
    <xf numFmtId="4" fontId="132" fillId="0" borderId="17" xfId="1" applyNumberFormat="1" applyFont="1" applyBorder="1" applyAlignment="1">
      <alignment horizontal="center" vertical="top" wrapText="1"/>
    </xf>
    <xf numFmtId="49" fontId="130" fillId="0" borderId="43" xfId="1" applyNumberFormat="1" applyFont="1" applyFill="1" applyBorder="1" applyAlignment="1">
      <alignment horizontal="center" vertical="center" wrapText="1"/>
    </xf>
    <xf numFmtId="0" fontId="130" fillId="0" borderId="43" xfId="1" applyFont="1" applyFill="1" applyBorder="1" applyAlignment="1">
      <alignment horizontal="left" vertical="top" wrapText="1"/>
    </xf>
    <xf numFmtId="167" fontId="134" fillId="0" borderId="37" xfId="1" applyNumberFormat="1" applyFont="1" applyFill="1" applyBorder="1" applyAlignment="1">
      <alignment horizontal="center" vertical="center" wrapText="1"/>
    </xf>
    <xf numFmtId="0" fontId="134" fillId="0" borderId="37" xfId="1" applyFont="1" applyFill="1" applyBorder="1" applyAlignment="1">
      <alignment horizontal="center" vertical="top" wrapText="1"/>
    </xf>
    <xf numFmtId="0" fontId="130" fillId="0" borderId="37" xfId="895" applyFont="1" applyFill="1" applyBorder="1" applyAlignment="1">
      <alignment horizontal="left" vertical="top" wrapText="1"/>
    </xf>
    <xf numFmtId="0" fontId="130" fillId="0" borderId="37" xfId="1452" applyFont="1" applyBorder="1" applyAlignment="1">
      <alignment horizontal="left" vertical="top" wrapText="1"/>
    </xf>
    <xf numFmtId="0" fontId="134" fillId="0" borderId="31" xfId="1" applyFont="1" applyFill="1" applyBorder="1" applyAlignment="1">
      <alignment horizontal="center" vertical="top" wrapText="1"/>
    </xf>
    <xf numFmtId="0" fontId="134" fillId="0" borderId="16" xfId="1" applyFont="1" applyFill="1" applyBorder="1" applyAlignment="1">
      <alignment horizontal="center" vertical="top" wrapText="1"/>
    </xf>
    <xf numFmtId="0" fontId="134" fillId="0" borderId="17" xfId="1" applyFont="1" applyFill="1" applyBorder="1" applyAlignment="1">
      <alignment horizontal="center" vertical="top" wrapText="1"/>
    </xf>
    <xf numFmtId="0" fontId="130" fillId="0" borderId="31" xfId="1452" applyFont="1" applyBorder="1" applyAlignment="1">
      <alignment horizontal="left" vertical="top" wrapText="1"/>
    </xf>
    <xf numFmtId="0" fontId="130" fillId="0" borderId="16" xfId="1452" applyFont="1" applyBorder="1" applyAlignment="1">
      <alignment horizontal="left" vertical="top" wrapText="1"/>
    </xf>
    <xf numFmtId="0" fontId="130" fillId="0" borderId="17" xfId="1452" applyFont="1" applyBorder="1" applyAlignment="1">
      <alignment horizontal="left" vertical="top" wrapText="1"/>
    </xf>
    <xf numFmtId="0" fontId="130" fillId="0" borderId="31" xfId="1" applyFont="1" applyFill="1" applyBorder="1" applyAlignment="1">
      <alignment horizontal="left" vertical="top" wrapText="1"/>
    </xf>
    <xf numFmtId="0" fontId="130" fillId="0" borderId="16" xfId="1" applyFont="1" applyFill="1" applyBorder="1" applyAlignment="1">
      <alignment horizontal="left" vertical="top" wrapText="1"/>
    </xf>
    <xf numFmtId="0" fontId="130" fillId="0" borderId="17" xfId="1" applyFont="1" applyFill="1" applyBorder="1" applyAlignment="1">
      <alignment horizontal="left" vertical="top" wrapText="1"/>
    </xf>
    <xf numFmtId="0" fontId="130" fillId="0" borderId="31" xfId="895" applyFont="1" applyFill="1" applyBorder="1" applyAlignment="1">
      <alignment horizontal="left" vertical="top" wrapText="1"/>
    </xf>
    <xf numFmtId="0" fontId="130" fillId="0" borderId="16" xfId="895" applyFont="1" applyFill="1" applyBorder="1" applyAlignment="1">
      <alignment horizontal="left" vertical="top" wrapText="1"/>
    </xf>
    <xf numFmtId="0" fontId="130" fillId="0" borderId="17" xfId="895" applyFont="1" applyFill="1" applyBorder="1" applyAlignment="1">
      <alignment horizontal="left" vertical="top" wrapText="1"/>
    </xf>
    <xf numFmtId="167" fontId="134" fillId="0" borderId="31" xfId="1" applyNumberFormat="1" applyFont="1" applyFill="1" applyBorder="1" applyAlignment="1">
      <alignment horizontal="center" vertical="center" wrapText="1"/>
    </xf>
    <xf numFmtId="167" fontId="134" fillId="0" borderId="16" xfId="1" applyNumberFormat="1" applyFont="1" applyFill="1" applyBorder="1" applyAlignment="1">
      <alignment horizontal="center" vertical="center" wrapText="1"/>
    </xf>
    <xf numFmtId="167" fontId="134" fillId="0" borderId="17" xfId="1" applyNumberFormat="1" applyFont="1" applyFill="1" applyBorder="1" applyAlignment="1">
      <alignment horizontal="center" vertical="center" wrapText="1"/>
    </xf>
    <xf numFmtId="0" fontId="134" fillId="0" borderId="12" xfId="1" applyFont="1" applyFill="1" applyBorder="1" applyAlignment="1">
      <alignment horizontal="center" vertical="top" wrapText="1"/>
    </xf>
    <xf numFmtId="0" fontId="134" fillId="0" borderId="12" xfId="1" applyFont="1" applyFill="1" applyBorder="1" applyAlignment="1">
      <alignment horizontal="left" vertical="top" wrapText="1"/>
    </xf>
    <xf numFmtId="0" fontId="134" fillId="0" borderId="16" xfId="1" applyFont="1" applyFill="1" applyBorder="1" applyAlignment="1">
      <alignment horizontal="left" vertical="top" wrapText="1"/>
    </xf>
    <xf numFmtId="0" fontId="134" fillId="0" borderId="17" xfId="1" applyFont="1" applyFill="1" applyBorder="1" applyAlignment="1">
      <alignment horizontal="left" vertical="top" wrapText="1"/>
    </xf>
    <xf numFmtId="0" fontId="134" fillId="0" borderId="12" xfId="1" applyFont="1" applyFill="1" applyBorder="1" applyAlignment="1">
      <alignment horizontal="center" vertical="center" wrapText="1"/>
    </xf>
    <xf numFmtId="0" fontId="134" fillId="0" borderId="16" xfId="1" applyFont="1" applyFill="1" applyBorder="1" applyAlignment="1">
      <alignment horizontal="center" vertical="center" wrapText="1"/>
    </xf>
    <xf numFmtId="0" fontId="134" fillId="0" borderId="17" xfId="1" applyFont="1" applyFill="1" applyBorder="1" applyAlignment="1">
      <alignment horizontal="center" vertical="center" wrapText="1"/>
    </xf>
    <xf numFmtId="0" fontId="134" fillId="0" borderId="12" xfId="1" applyFont="1" applyFill="1" applyBorder="1" applyAlignment="1">
      <alignment horizontal="justify" vertical="top" wrapText="1"/>
    </xf>
    <xf numFmtId="0" fontId="134" fillId="0" borderId="16" xfId="1" applyFont="1" applyFill="1" applyBorder="1" applyAlignment="1">
      <alignment horizontal="justify" vertical="top" wrapText="1"/>
    </xf>
    <xf numFmtId="0" fontId="134" fillId="0" borderId="17" xfId="1" applyFont="1" applyFill="1" applyBorder="1" applyAlignment="1">
      <alignment horizontal="justify" vertical="top" wrapText="1"/>
    </xf>
    <xf numFmtId="167" fontId="130" fillId="0" borderId="31" xfId="895" applyNumberFormat="1" applyFont="1" applyBorder="1" applyAlignment="1">
      <alignment horizontal="center" vertical="center" wrapText="1"/>
    </xf>
    <xf numFmtId="167" fontId="130" fillId="0" borderId="16" xfId="895" applyNumberFormat="1" applyFont="1" applyBorder="1" applyAlignment="1">
      <alignment horizontal="center" vertical="center" wrapText="1"/>
    </xf>
    <xf numFmtId="167" fontId="130" fillId="0" borderId="17" xfId="895" applyNumberFormat="1" applyFont="1" applyBorder="1" applyAlignment="1">
      <alignment horizontal="center" vertical="center" wrapText="1"/>
    </xf>
    <xf numFmtId="0" fontId="134" fillId="0" borderId="1" xfId="1" applyFont="1" applyFill="1" applyBorder="1" applyAlignment="1">
      <alignment horizontal="center" vertical="top" wrapText="1"/>
    </xf>
    <xf numFmtId="0" fontId="134" fillId="0" borderId="1" xfId="1" applyFont="1" applyFill="1" applyBorder="1" applyAlignment="1">
      <alignment horizontal="left" vertical="top" wrapText="1"/>
    </xf>
    <xf numFmtId="0" fontId="134" fillId="0" borderId="1" xfId="1" applyFont="1" applyFill="1" applyBorder="1" applyAlignment="1">
      <alignment horizontal="center" vertical="center" wrapText="1"/>
    </xf>
    <xf numFmtId="0" fontId="134" fillId="0" borderId="1" xfId="1" applyFont="1" applyFill="1" applyBorder="1" applyAlignment="1">
      <alignment horizontal="justify" vertical="top" wrapText="1"/>
    </xf>
    <xf numFmtId="0" fontId="130" fillId="0" borderId="1" xfId="1" applyFont="1" applyFill="1" applyBorder="1" applyAlignment="1">
      <alignment horizontal="justify" vertical="top" wrapText="1"/>
    </xf>
    <xf numFmtId="0" fontId="130" fillId="0" borderId="16" xfId="1" applyFont="1" applyFill="1" applyBorder="1" applyAlignment="1">
      <alignment horizontal="justify" vertical="top" wrapText="1"/>
    </xf>
    <xf numFmtId="49" fontId="134" fillId="0" borderId="12" xfId="1" applyNumberFormat="1" applyFont="1" applyFill="1" applyBorder="1" applyAlignment="1">
      <alignment horizontal="center" vertical="center" wrapText="1"/>
    </xf>
    <xf numFmtId="49" fontId="134" fillId="0" borderId="16" xfId="1" applyNumberFormat="1" applyFont="1" applyFill="1" applyBorder="1" applyAlignment="1">
      <alignment horizontal="center" vertical="center" wrapText="1"/>
    </xf>
    <xf numFmtId="49" fontId="134" fillId="0" borderId="17" xfId="1" applyNumberFormat="1" applyFont="1" applyFill="1" applyBorder="1" applyAlignment="1">
      <alignment horizontal="center" vertical="center" wrapText="1"/>
    </xf>
    <xf numFmtId="0" fontId="130" fillId="0" borderId="1" xfId="1" applyFont="1" applyFill="1" applyBorder="1" applyAlignment="1">
      <alignment horizontal="center" vertical="center" wrapText="1"/>
    </xf>
    <xf numFmtId="0" fontId="130" fillId="0" borderId="12" xfId="1" applyFont="1" applyFill="1" applyBorder="1" applyAlignment="1">
      <alignment horizontal="left" vertical="top" wrapText="1"/>
    </xf>
    <xf numFmtId="0" fontId="130" fillId="0" borderId="0" xfId="1" applyFont="1" applyFill="1" applyAlignment="1">
      <alignment horizontal="right"/>
    </xf>
    <xf numFmtId="0" fontId="130" fillId="0" borderId="0" xfId="1" applyFont="1" applyFill="1" applyAlignment="1">
      <alignment horizontal="right" wrapText="1"/>
    </xf>
    <xf numFmtId="0" fontId="127" fillId="0" borderId="0" xfId="1" applyFont="1" applyFill="1" applyAlignment="1">
      <alignment horizontal="center"/>
    </xf>
    <xf numFmtId="166" fontId="130" fillId="0" borderId="37" xfId="1" applyNumberFormat="1" applyFont="1" applyBorder="1" applyAlignment="1">
      <alignment horizontal="left" vertical="top" wrapText="1"/>
    </xf>
    <xf numFmtId="166" fontId="138" fillId="0" borderId="37" xfId="1" applyNumberFormat="1" applyFont="1" applyBorder="1" applyAlignment="1">
      <alignment horizontal="justify" vertical="top"/>
    </xf>
    <xf numFmtId="49" fontId="127" fillId="0" borderId="1" xfId="1" applyNumberFormat="1" applyFont="1" applyBorder="1" applyAlignment="1">
      <alignment horizontal="center" vertical="center" wrapText="1"/>
    </xf>
    <xf numFmtId="49" fontId="127" fillId="0" borderId="37" xfId="1" applyNumberFormat="1" applyFont="1" applyBorder="1" applyAlignment="1">
      <alignment horizontal="center" vertical="top"/>
    </xf>
    <xf numFmtId="0" fontId="127" fillId="0" borderId="37" xfId="1" applyFont="1" applyBorder="1" applyAlignment="1">
      <alignment horizontal="left" vertical="top" wrapText="1"/>
    </xf>
    <xf numFmtId="167" fontId="127" fillId="0" borderId="37" xfId="1" applyNumberFormat="1" applyFont="1" applyBorder="1" applyAlignment="1">
      <alignment horizontal="center" vertical="center"/>
    </xf>
    <xf numFmtId="49" fontId="130" fillId="0" borderId="37" xfId="1" applyNumberFormat="1" applyFont="1" applyBorder="1" applyAlignment="1">
      <alignment horizontal="center" vertical="top"/>
    </xf>
    <xf numFmtId="166" fontId="130" fillId="0" borderId="37" xfId="1" applyNumberFormat="1" applyFont="1" applyBorder="1" applyAlignment="1">
      <alignment horizontal="left" vertical="top"/>
    </xf>
    <xf numFmtId="49" fontId="135" fillId="0" borderId="43" xfId="1449" applyNumberFormat="1" applyFont="1" applyBorder="1" applyAlignment="1">
      <alignment horizontal="center" vertical="top"/>
    </xf>
    <xf numFmtId="0" fontId="137" fillId="0" borderId="43" xfId="1449" applyFont="1" applyBorder="1" applyAlignment="1">
      <alignment horizontal="center" vertical="center" wrapText="1"/>
    </xf>
    <xf numFmtId="166" fontId="127" fillId="0" borderId="43" xfId="1449" applyNumberFormat="1" applyFont="1" applyBorder="1" applyAlignment="1">
      <alignment horizontal="justify" vertical="top"/>
    </xf>
    <xf numFmtId="0" fontId="127" fillId="0" borderId="37" xfId="1" applyFont="1" applyBorder="1" applyAlignment="1">
      <alignment horizontal="center" vertical="center" wrapText="1"/>
    </xf>
    <xf numFmtId="49" fontId="130" fillId="0" borderId="39" xfId="1" applyNumberFormat="1" applyFont="1" applyBorder="1" applyAlignment="1">
      <alignment horizontal="center" vertical="top"/>
    </xf>
    <xf numFmtId="0" fontId="130" fillId="0" borderId="39" xfId="1" applyFont="1" applyBorder="1" applyAlignment="1">
      <alignment horizontal="left" vertical="top" wrapText="1"/>
    </xf>
    <xf numFmtId="166" fontId="130" fillId="0" borderId="39" xfId="1" applyNumberFormat="1" applyFont="1" applyBorder="1" applyAlignment="1">
      <alignment horizontal="left" vertical="top" wrapText="1"/>
    </xf>
    <xf numFmtId="166" fontId="130" fillId="0" borderId="16" xfId="1" applyNumberFormat="1" applyFont="1" applyBorder="1" applyAlignment="1">
      <alignment horizontal="left" vertical="top" wrapText="1"/>
    </xf>
    <xf numFmtId="166" fontId="130" fillId="0" borderId="17" xfId="1" applyNumberFormat="1" applyFont="1" applyBorder="1" applyAlignment="1">
      <alignment horizontal="left" vertical="top" wrapText="1"/>
    </xf>
    <xf numFmtId="166" fontId="127" fillId="0" borderId="37" xfId="1" applyNumberFormat="1" applyFont="1" applyBorder="1" applyAlignment="1">
      <alignment horizontal="center" vertical="center"/>
    </xf>
    <xf numFmtId="166" fontId="137" fillId="0" borderId="37" xfId="1" applyNumberFormat="1" applyFont="1" applyBorder="1" applyAlignment="1">
      <alignment horizontal="left" vertical="top" wrapText="1"/>
    </xf>
    <xf numFmtId="167" fontId="127" fillId="0" borderId="37" xfId="1" applyNumberFormat="1" applyFont="1" applyBorder="1" applyAlignment="1">
      <alignment horizontal="center" vertical="center" wrapText="1"/>
    </xf>
    <xf numFmtId="166" fontId="135" fillId="0" borderId="37" xfId="1" applyNumberFormat="1" applyFont="1" applyFill="1" applyBorder="1" applyAlignment="1">
      <alignment horizontal="left" vertical="top" wrapText="1"/>
    </xf>
    <xf numFmtId="49" fontId="130" fillId="0" borderId="37" xfId="1" applyNumberFormat="1" applyFont="1" applyBorder="1" applyAlignment="1">
      <alignment horizontal="center" vertical="top" wrapText="1"/>
    </xf>
    <xf numFmtId="0" fontId="132" fillId="0" borderId="37" xfId="1" applyFont="1" applyBorder="1" applyAlignment="1" applyProtection="1">
      <alignment horizontal="left" vertical="top" wrapText="1"/>
      <protection locked="0"/>
    </xf>
    <xf numFmtId="49" fontId="127" fillId="0" borderId="12" xfId="1" applyNumberFormat="1" applyFont="1" applyBorder="1" applyAlignment="1">
      <alignment horizontal="center" vertical="top" wrapText="1"/>
    </xf>
    <xf numFmtId="49" fontId="127" fillId="0" borderId="16" xfId="1" applyNumberFormat="1" applyFont="1" applyBorder="1" applyAlignment="1">
      <alignment horizontal="center" vertical="top" wrapText="1"/>
    </xf>
    <xf numFmtId="49" fontId="127" fillId="0" borderId="17" xfId="1" applyNumberFormat="1" applyFont="1" applyBorder="1" applyAlignment="1">
      <alignment horizontal="center" vertical="top" wrapText="1"/>
    </xf>
    <xf numFmtId="0" fontId="131" fillId="0" borderId="1" xfId="1" applyFont="1" applyBorder="1" applyAlignment="1" applyProtection="1">
      <alignment horizontal="left" vertical="top" wrapText="1"/>
      <protection locked="0"/>
    </xf>
    <xf numFmtId="166" fontId="127" fillId="0" borderId="12" xfId="1" applyNumberFormat="1" applyFont="1" applyBorder="1" applyAlignment="1">
      <alignment horizontal="center" vertical="center" wrapText="1"/>
    </xf>
    <xf numFmtId="166" fontId="127" fillId="0" borderId="16" xfId="1" applyNumberFormat="1" applyFont="1" applyBorder="1" applyAlignment="1">
      <alignment horizontal="center" vertical="center" wrapText="1"/>
    </xf>
    <xf numFmtId="166" fontId="127" fillId="0" borderId="17" xfId="1" applyNumberFormat="1" applyFont="1" applyBorder="1" applyAlignment="1">
      <alignment horizontal="center" vertical="center" wrapText="1"/>
    </xf>
    <xf numFmtId="166" fontId="127" fillId="0" borderId="12" xfId="1" applyNumberFormat="1" applyFont="1" applyBorder="1" applyAlignment="1">
      <alignment horizontal="center" vertical="top" wrapText="1"/>
    </xf>
    <xf numFmtId="166" fontId="127" fillId="0" borderId="16" xfId="1" applyNumberFormat="1" applyFont="1" applyBorder="1" applyAlignment="1">
      <alignment horizontal="center" vertical="top" wrapText="1"/>
    </xf>
    <xf numFmtId="166" fontId="127" fillId="0" borderId="17" xfId="1" applyNumberFormat="1" applyFont="1" applyBorder="1" applyAlignment="1">
      <alignment horizontal="center" vertical="top" wrapText="1"/>
    </xf>
    <xf numFmtId="166" fontId="130" fillId="0" borderId="37" xfId="1" applyNumberFormat="1" applyFont="1" applyBorder="1" applyAlignment="1">
      <alignment horizontal="left" vertical="center" wrapText="1"/>
    </xf>
    <xf numFmtId="0" fontId="127" fillId="0" borderId="43" xfId="1" applyFont="1" applyBorder="1" applyAlignment="1">
      <alignment horizontal="center" vertical="top"/>
    </xf>
    <xf numFmtId="0" fontId="131" fillId="0" borderId="43" xfId="1" applyFont="1" applyBorder="1" applyAlignment="1" applyProtection="1">
      <alignment horizontal="left" vertical="top" wrapText="1"/>
      <protection locked="0"/>
    </xf>
    <xf numFmtId="2" fontId="130" fillId="0" borderId="43" xfId="1" applyNumberFormat="1" applyFont="1" applyBorder="1" applyAlignment="1">
      <alignment vertical="top" wrapText="1"/>
    </xf>
    <xf numFmtId="49" fontId="130" fillId="0" borderId="43" xfId="1" applyNumberFormat="1" applyFont="1" applyBorder="1" applyAlignment="1">
      <alignment horizontal="center" vertical="top"/>
    </xf>
    <xf numFmtId="0" fontId="132" fillId="0" borderId="43" xfId="1" applyFont="1" applyBorder="1" applyAlignment="1" applyProtection="1">
      <alignment horizontal="left" vertical="top" wrapText="1"/>
      <protection locked="0"/>
    </xf>
    <xf numFmtId="2" fontId="127" fillId="0" borderId="43" xfId="1" applyNumberFormat="1" applyFont="1" applyBorder="1" applyAlignment="1">
      <alignment vertical="top" wrapText="1"/>
    </xf>
    <xf numFmtId="0" fontId="132" fillId="0" borderId="44" xfId="1" applyFont="1" applyBorder="1" applyAlignment="1" applyProtection="1">
      <alignment horizontal="left" vertical="top" wrapText="1"/>
      <protection locked="0"/>
    </xf>
    <xf numFmtId="0" fontId="132" fillId="0" borderId="16" xfId="1" applyFont="1" applyBorder="1" applyAlignment="1" applyProtection="1">
      <alignment horizontal="left" vertical="top" wrapText="1"/>
      <protection locked="0"/>
    </xf>
    <xf numFmtId="0" fontId="132" fillId="0" borderId="42" xfId="1" applyFont="1" applyBorder="1" applyAlignment="1" applyProtection="1">
      <alignment horizontal="left" vertical="top" wrapText="1"/>
      <protection locked="0"/>
    </xf>
    <xf numFmtId="0" fontId="134" fillId="0" borderId="44" xfId="1" applyFont="1" applyBorder="1" applyAlignment="1" applyProtection="1">
      <alignment horizontal="left" vertical="top" wrapText="1"/>
      <protection locked="0"/>
    </xf>
    <xf numFmtId="0" fontId="131" fillId="0" borderId="16" xfId="1" applyFont="1" applyBorder="1" applyAlignment="1" applyProtection="1">
      <alignment horizontal="left" vertical="top" wrapText="1"/>
      <protection locked="0"/>
    </xf>
    <xf numFmtId="0" fontId="131" fillId="0" borderId="42" xfId="1" applyFont="1" applyBorder="1" applyAlignment="1" applyProtection="1">
      <alignment horizontal="left" vertical="top" wrapText="1"/>
      <protection locked="0"/>
    </xf>
    <xf numFmtId="4" fontId="131" fillId="0" borderId="43" xfId="1" applyNumberFormat="1" applyFont="1" applyBorder="1" applyAlignment="1" applyProtection="1">
      <alignment vertical="top" wrapText="1"/>
      <protection locked="0"/>
    </xf>
    <xf numFmtId="167" fontId="131" fillId="0" borderId="43" xfId="1" applyNumberFormat="1" applyFont="1" applyBorder="1" applyAlignment="1" applyProtection="1">
      <alignment vertical="top" wrapText="1"/>
      <protection locked="0"/>
    </xf>
    <xf numFmtId="0" fontId="131" fillId="0" borderId="43" xfId="1" applyFont="1" applyBorder="1" applyAlignment="1" applyProtection="1">
      <alignment horizontal="center" vertical="center" wrapText="1"/>
      <protection locked="0"/>
    </xf>
    <xf numFmtId="49" fontId="127" fillId="0" borderId="44" xfId="1" applyNumberFormat="1" applyFont="1" applyBorder="1" applyAlignment="1">
      <alignment horizontal="center" vertical="top" wrapText="1"/>
    </xf>
    <xf numFmtId="49" fontId="127" fillId="0" borderId="42" xfId="1" applyNumberFormat="1" applyFont="1" applyBorder="1" applyAlignment="1">
      <alignment horizontal="center" vertical="top" wrapText="1"/>
    </xf>
    <xf numFmtId="0" fontId="131" fillId="0" borderId="44" xfId="1" applyFont="1" applyBorder="1" applyAlignment="1" applyProtection="1">
      <alignment horizontal="left" vertical="top" wrapText="1"/>
      <protection locked="0"/>
    </xf>
    <xf numFmtId="0" fontId="131" fillId="0" borderId="44" xfId="1" applyFont="1" applyBorder="1" applyAlignment="1" applyProtection="1">
      <alignment horizontal="center" vertical="center" wrapText="1"/>
      <protection locked="0"/>
    </xf>
    <xf numFmtId="0" fontId="131" fillId="0" borderId="16" xfId="1" applyFont="1" applyBorder="1" applyAlignment="1" applyProtection="1">
      <alignment horizontal="center" vertical="center" wrapText="1"/>
      <protection locked="0"/>
    </xf>
    <xf numFmtId="0" fontId="131" fillId="0" borderId="42" xfId="1" applyFont="1" applyBorder="1" applyAlignment="1" applyProtection="1">
      <alignment horizontal="center" vertical="center" wrapText="1"/>
      <protection locked="0"/>
    </xf>
    <xf numFmtId="0" fontId="127" fillId="0" borderId="43" xfId="1" applyFont="1" applyBorder="1" applyAlignment="1" applyProtection="1">
      <alignment horizontal="center" vertical="top" wrapText="1"/>
      <protection locked="0"/>
    </xf>
    <xf numFmtId="49" fontId="127" fillId="3" borderId="43" xfId="1" applyNumberFormat="1" applyFont="1" applyFill="1" applyBorder="1" applyAlignment="1">
      <alignment horizontal="center" vertical="center" wrapText="1"/>
    </xf>
    <xf numFmtId="4" fontId="127" fillId="3" borderId="43" xfId="1" applyNumberFormat="1" applyFont="1" applyFill="1" applyBorder="1" applyAlignment="1">
      <alignment vertical="top" wrapText="1"/>
    </xf>
    <xf numFmtId="0" fontId="127" fillId="3" borderId="43" xfId="1" applyFont="1" applyFill="1" applyBorder="1" applyAlignment="1">
      <alignment vertical="top" wrapText="1"/>
    </xf>
    <xf numFmtId="49" fontId="127" fillId="0" borderId="44" xfId="840" applyNumberFormat="1" applyFont="1" applyBorder="1" applyAlignment="1">
      <alignment horizontal="center" vertical="center" wrapText="1"/>
    </xf>
    <xf numFmtId="49" fontId="127" fillId="0" borderId="16" xfId="840" applyNumberFormat="1" applyFont="1" applyBorder="1" applyAlignment="1">
      <alignment horizontal="center" vertical="center" wrapText="1"/>
    </xf>
    <xf numFmtId="49" fontId="127" fillId="0" borderId="42" xfId="840" applyNumberFormat="1" applyFont="1" applyBorder="1" applyAlignment="1">
      <alignment horizontal="center" vertical="center" wrapText="1"/>
    </xf>
    <xf numFmtId="0" fontId="127" fillId="0" borderId="44" xfId="840" applyFont="1" applyBorder="1" applyAlignment="1">
      <alignment horizontal="left" vertical="top" wrapText="1"/>
    </xf>
    <xf numFmtId="0" fontId="127" fillId="0" borderId="16" xfId="840" applyFont="1" applyBorder="1" applyAlignment="1">
      <alignment horizontal="left" vertical="top" wrapText="1"/>
    </xf>
    <xf numFmtId="0" fontId="127" fillId="0" borderId="42" xfId="840" applyFont="1" applyBorder="1" applyAlignment="1">
      <alignment horizontal="left" vertical="top" wrapText="1"/>
    </xf>
    <xf numFmtId="4" fontId="127" fillId="0" borderId="44" xfId="1" applyNumberFormat="1" applyFont="1" applyBorder="1" applyAlignment="1">
      <alignment horizontal="justify" vertical="top" wrapText="1"/>
    </xf>
    <xf numFmtId="4" fontId="127" fillId="0" borderId="16" xfId="1" applyNumberFormat="1" applyFont="1" applyBorder="1" applyAlignment="1">
      <alignment horizontal="justify" vertical="top" wrapText="1"/>
    </xf>
    <xf numFmtId="4" fontId="127" fillId="0" borderId="42" xfId="1" applyNumberFormat="1" applyFont="1" applyBorder="1" applyAlignment="1">
      <alignment horizontal="justify" vertical="top" wrapText="1"/>
    </xf>
    <xf numFmtId="167" fontId="127" fillId="0" borderId="44" xfId="1" applyNumberFormat="1" applyFont="1" applyBorder="1" applyAlignment="1">
      <alignment horizontal="center" vertical="top" wrapText="1"/>
    </xf>
    <xf numFmtId="167" fontId="127" fillId="0" borderId="16" xfId="1" applyNumberFormat="1" applyFont="1" applyBorder="1" applyAlignment="1">
      <alignment horizontal="center" vertical="top" wrapText="1"/>
    </xf>
    <xf numFmtId="167" fontId="127" fillId="0" borderId="42" xfId="1" applyNumberFormat="1" applyFont="1" applyBorder="1" applyAlignment="1">
      <alignment horizontal="center" vertical="top" wrapText="1"/>
    </xf>
    <xf numFmtId="49" fontId="130" fillId="0" borderId="44" xfId="840" applyNumberFormat="1" applyFont="1" applyBorder="1" applyAlignment="1">
      <alignment horizontal="center" vertical="center" wrapText="1"/>
    </xf>
    <xf numFmtId="49" fontId="130" fillId="0" borderId="16" xfId="840" applyNumberFormat="1" applyFont="1" applyBorder="1" applyAlignment="1">
      <alignment horizontal="center" vertical="center" wrapText="1"/>
    </xf>
    <xf numFmtId="49" fontId="130" fillId="0" borderId="42" xfId="840" applyNumberFormat="1" applyFont="1" applyBorder="1" applyAlignment="1">
      <alignment horizontal="center" vertical="center" wrapText="1"/>
    </xf>
    <xf numFmtId="0" fontId="130" fillId="0" borderId="44" xfId="840" applyFont="1" applyBorder="1" applyAlignment="1">
      <alignment horizontal="left" vertical="top" wrapText="1"/>
    </xf>
    <xf numFmtId="0" fontId="130" fillId="0" borderId="16" xfId="840" applyFont="1" applyBorder="1" applyAlignment="1">
      <alignment horizontal="left" vertical="top" wrapText="1"/>
    </xf>
    <xf numFmtId="0" fontId="130" fillId="0" borderId="42" xfId="840" applyFont="1" applyBorder="1" applyAlignment="1">
      <alignment horizontal="left" vertical="top" wrapText="1"/>
    </xf>
    <xf numFmtId="4" fontId="130" fillId="0" borderId="44" xfId="1" applyNumberFormat="1" applyFont="1" applyBorder="1" applyAlignment="1">
      <alignment horizontal="justify" vertical="top" wrapText="1"/>
    </xf>
    <xf numFmtId="4" fontId="130" fillId="0" borderId="42" xfId="1" applyNumberFormat="1" applyFont="1" applyBorder="1" applyAlignment="1">
      <alignment horizontal="justify" vertical="top" wrapText="1"/>
    </xf>
    <xf numFmtId="167" fontId="130" fillId="0" borderId="44" xfId="1" applyNumberFormat="1" applyFont="1" applyBorder="1" applyAlignment="1">
      <alignment horizontal="justify" vertical="top" wrapText="1"/>
    </xf>
    <xf numFmtId="167" fontId="130" fillId="0" borderId="16" xfId="1" applyNumberFormat="1" applyFont="1" applyBorder="1" applyAlignment="1">
      <alignment horizontal="justify" vertical="top" wrapText="1"/>
    </xf>
    <xf numFmtId="167" fontId="130" fillId="0" borderId="42" xfId="1" applyNumberFormat="1" applyFont="1" applyBorder="1" applyAlignment="1">
      <alignment horizontal="justify" vertical="top" wrapText="1"/>
    </xf>
    <xf numFmtId="0" fontId="127" fillId="0" borderId="43" xfId="840" applyFont="1" applyBorder="1" applyAlignment="1">
      <alignment horizontal="center" vertical="center" wrapText="1"/>
    </xf>
    <xf numFmtId="49" fontId="130" fillId="0" borderId="43" xfId="840" applyNumberFormat="1" applyFont="1" applyBorder="1" applyAlignment="1">
      <alignment horizontal="center" vertical="center" wrapText="1"/>
    </xf>
    <xf numFmtId="0" fontId="130" fillId="0" borderId="42" xfId="1" applyFont="1" applyBorder="1" applyAlignment="1">
      <alignment horizontal="left" vertical="top" wrapText="1"/>
    </xf>
    <xf numFmtId="4" fontId="130" fillId="0" borderId="42" xfId="0" applyNumberFormat="1" applyFont="1" applyBorder="1" applyAlignment="1">
      <alignment horizontal="justify" vertical="top" wrapText="1"/>
    </xf>
    <xf numFmtId="4" fontId="130" fillId="0" borderId="43" xfId="0" applyNumberFormat="1" applyFont="1" applyBorder="1" applyAlignment="1">
      <alignment horizontal="justify" vertical="top" wrapText="1"/>
    </xf>
    <xf numFmtId="0" fontId="130" fillId="0" borderId="44" xfId="1" applyFont="1" applyBorder="1" applyAlignment="1">
      <alignment horizontal="left" vertical="top" wrapText="1"/>
    </xf>
    <xf numFmtId="49" fontId="130" fillId="0" borderId="44" xfId="1" applyNumberFormat="1" applyFont="1" applyBorder="1" applyAlignment="1">
      <alignment horizontal="justify" vertical="top" wrapText="1"/>
    </xf>
    <xf numFmtId="49" fontId="130" fillId="0" borderId="16" xfId="1" applyNumberFormat="1" applyFont="1" applyBorder="1" applyAlignment="1">
      <alignment horizontal="justify" vertical="top" wrapText="1"/>
    </xf>
    <xf numFmtId="49" fontId="130" fillId="0" borderId="42" xfId="1" applyNumberFormat="1" applyFont="1" applyBorder="1" applyAlignment="1">
      <alignment horizontal="justify" vertical="top" wrapText="1"/>
    </xf>
    <xf numFmtId="4" fontId="46" fillId="0" borderId="0" xfId="0" applyNumberFormat="1" applyFont="1" applyAlignment="1">
      <alignment horizontal="left" vertical="center" wrapText="1"/>
    </xf>
    <xf numFmtId="49" fontId="130" fillId="0" borderId="43" xfId="1" applyNumberFormat="1" applyFont="1" applyBorder="1" applyAlignment="1">
      <alignment vertical="top" wrapText="1"/>
    </xf>
    <xf numFmtId="0" fontId="46" fillId="0" borderId="0" xfId="0" applyFont="1" applyAlignment="1">
      <alignment horizontal="center" vertical="center" wrapText="1"/>
    </xf>
    <xf numFmtId="0" fontId="130" fillId="0" borderId="43" xfId="0" applyFont="1" applyBorder="1" applyAlignment="1">
      <alignment vertical="top" wrapText="1"/>
    </xf>
    <xf numFmtId="4" fontId="130" fillId="0" borderId="43" xfId="0" applyNumberFormat="1" applyFont="1" applyBorder="1" applyAlignment="1">
      <alignment horizontal="center" vertical="center" wrapText="1"/>
    </xf>
    <xf numFmtId="0" fontId="0" fillId="0" borderId="0" xfId="0" applyAlignment="1">
      <alignment horizontal="center" vertical="center" wrapText="1"/>
    </xf>
    <xf numFmtId="49" fontId="130" fillId="0" borderId="43" xfId="1" applyNumberFormat="1" applyFont="1" applyBorder="1" applyAlignment="1">
      <alignment horizontal="center" vertical="center" wrapText="1"/>
    </xf>
    <xf numFmtId="4" fontId="130" fillId="0" borderId="43" xfId="0" applyNumberFormat="1" applyFont="1" applyBorder="1" applyAlignment="1">
      <alignment horizontal="left" vertical="top" wrapText="1"/>
    </xf>
    <xf numFmtId="49" fontId="130" fillId="0" borderId="44" xfId="1" applyNumberFormat="1" applyFont="1" applyBorder="1" applyAlignment="1">
      <alignment horizontal="center" vertical="center" wrapText="1"/>
    </xf>
    <xf numFmtId="0" fontId="130" fillId="0" borderId="44" xfId="1" applyFont="1" applyBorder="1" applyAlignment="1">
      <alignment horizontal="justify" vertical="top" wrapText="1"/>
    </xf>
    <xf numFmtId="0" fontId="130" fillId="0" borderId="16" xfId="1" applyFont="1" applyBorder="1" applyAlignment="1">
      <alignment horizontal="justify" vertical="top" wrapText="1"/>
    </xf>
    <xf numFmtId="4" fontId="130" fillId="0" borderId="44" xfId="0" applyNumberFormat="1" applyFont="1" applyBorder="1" applyAlignment="1">
      <alignment horizontal="justify" vertical="top" wrapText="1"/>
    </xf>
    <xf numFmtId="4" fontId="130" fillId="0" borderId="16" xfId="0" applyNumberFormat="1" applyFont="1" applyBorder="1" applyAlignment="1">
      <alignment horizontal="justify" vertical="top" wrapText="1"/>
    </xf>
    <xf numFmtId="49" fontId="130" fillId="0" borderId="42" xfId="1" applyNumberFormat="1" applyFont="1" applyBorder="1" applyAlignment="1">
      <alignment horizontal="center" vertical="center" wrapText="1"/>
    </xf>
    <xf numFmtId="167" fontId="127" fillId="0" borderId="42" xfId="1" applyNumberFormat="1" applyFont="1" applyBorder="1" applyAlignment="1">
      <alignment horizontal="justify" vertical="top" wrapText="1"/>
    </xf>
    <xf numFmtId="4" fontId="130" fillId="0" borderId="44" xfId="0" applyNumberFormat="1" applyFont="1" applyBorder="1" applyAlignment="1">
      <alignment horizontal="center" vertical="top" wrapText="1"/>
    </xf>
    <xf numFmtId="4" fontId="130" fillId="0" borderId="16" xfId="0" applyNumberFormat="1" applyFont="1" applyBorder="1" applyAlignment="1">
      <alignment horizontal="center" vertical="top" wrapText="1"/>
    </xf>
    <xf numFmtId="4" fontId="130" fillId="0" borderId="42" xfId="0" applyNumberFormat="1" applyFont="1" applyBorder="1" applyAlignment="1">
      <alignment horizontal="center" vertical="top" wrapText="1"/>
    </xf>
    <xf numFmtId="0" fontId="130" fillId="0" borderId="43" xfId="1" applyFont="1" applyBorder="1" applyAlignment="1">
      <alignment vertical="top" wrapText="1"/>
    </xf>
    <xf numFmtId="4" fontId="130" fillId="0" borderId="43" xfId="1" applyNumberFormat="1" applyFont="1" applyBorder="1" applyAlignment="1">
      <alignment horizontal="justify" vertical="top" wrapText="1"/>
    </xf>
    <xf numFmtId="49" fontId="130" fillId="0" borderId="43" xfId="1" applyNumberFormat="1" applyFont="1" applyBorder="1" applyAlignment="1">
      <alignment horizontal="justify" vertical="top" wrapText="1"/>
    </xf>
    <xf numFmtId="0" fontId="130" fillId="0" borderId="44" xfId="1" applyFont="1" applyBorder="1" applyAlignment="1">
      <alignment vertical="top" wrapText="1"/>
    </xf>
    <xf numFmtId="0" fontId="130" fillId="0" borderId="16" xfId="1" applyFont="1" applyBorder="1" applyAlignment="1">
      <alignment vertical="top" wrapText="1"/>
    </xf>
    <xf numFmtId="0" fontId="130" fillId="0" borderId="42" xfId="1" applyFont="1" applyBorder="1" applyAlignment="1">
      <alignment vertical="top" wrapText="1"/>
    </xf>
    <xf numFmtId="4" fontId="130" fillId="0" borderId="44" xfId="1" applyNumberFormat="1" applyFont="1" applyBorder="1" applyAlignment="1">
      <alignment horizontal="center" vertical="top" wrapText="1"/>
    </xf>
    <xf numFmtId="49" fontId="127" fillId="0" borderId="44" xfId="1" applyNumberFormat="1" applyFont="1" applyBorder="1" applyAlignment="1">
      <alignment horizontal="center" vertical="center" wrapText="1"/>
    </xf>
    <xf numFmtId="49" fontId="127" fillId="0" borderId="42" xfId="1" applyNumberFormat="1" applyFont="1" applyBorder="1" applyAlignment="1">
      <alignment horizontal="center" vertical="center" wrapText="1"/>
    </xf>
    <xf numFmtId="0" fontId="127" fillId="0" borderId="44" xfId="1" applyFont="1" applyBorder="1" applyAlignment="1">
      <alignment horizontal="left" vertical="top" wrapText="1"/>
    </xf>
    <xf numFmtId="0" fontId="127" fillId="0" borderId="42" xfId="1" applyFont="1" applyBorder="1" applyAlignment="1">
      <alignment horizontal="left" vertical="top" wrapText="1"/>
    </xf>
    <xf numFmtId="49" fontId="130" fillId="0" borderId="44" xfId="840" applyNumberFormat="1" applyFont="1" applyBorder="1" applyAlignment="1">
      <alignment horizontal="center" vertical="center"/>
    </xf>
    <xf numFmtId="49" fontId="130" fillId="0" borderId="16" xfId="840" applyNumberFormat="1" applyFont="1" applyBorder="1" applyAlignment="1">
      <alignment horizontal="center" vertical="center"/>
    </xf>
    <xf numFmtId="49" fontId="130" fillId="0" borderId="42" xfId="840" applyNumberFormat="1" applyFont="1" applyBorder="1" applyAlignment="1">
      <alignment horizontal="center" vertical="center"/>
    </xf>
    <xf numFmtId="49" fontId="130" fillId="0" borderId="44" xfId="1" applyNumberFormat="1" applyFont="1" applyBorder="1" applyAlignment="1">
      <alignment horizontal="left" vertical="top" wrapText="1"/>
    </xf>
    <xf numFmtId="49" fontId="130" fillId="0" borderId="16" xfId="1" applyNumberFormat="1" applyFont="1" applyBorder="1" applyAlignment="1">
      <alignment horizontal="left" vertical="top" wrapText="1"/>
    </xf>
    <xf numFmtId="49" fontId="130" fillId="0" borderId="42" xfId="1" applyNumberFormat="1" applyFont="1" applyBorder="1" applyAlignment="1">
      <alignment horizontal="left" vertical="top" wrapText="1"/>
    </xf>
    <xf numFmtId="49" fontId="130" fillId="0" borderId="43" xfId="1" applyNumberFormat="1" applyFont="1" applyBorder="1" applyAlignment="1">
      <alignment horizontal="left" vertical="top" wrapText="1"/>
    </xf>
    <xf numFmtId="4" fontId="130" fillId="0" borderId="44" xfId="0" applyNumberFormat="1" applyFont="1" applyBorder="1" applyAlignment="1">
      <alignment horizontal="left" vertical="top" wrapText="1"/>
    </xf>
    <xf numFmtId="4" fontId="130" fillId="0" borderId="16" xfId="0" applyNumberFormat="1" applyFont="1" applyBorder="1" applyAlignment="1">
      <alignment horizontal="left" vertical="top" wrapText="1"/>
    </xf>
    <xf numFmtId="4" fontId="130" fillId="0" borderId="42" xfId="0" applyNumberFormat="1" applyFont="1" applyBorder="1" applyAlignment="1">
      <alignment horizontal="left" vertical="top" wrapText="1"/>
    </xf>
    <xf numFmtId="49" fontId="127" fillId="0" borderId="43" xfId="840" applyNumberFormat="1" applyFont="1" applyBorder="1" applyAlignment="1">
      <alignment horizontal="center" vertical="center" wrapText="1"/>
    </xf>
    <xf numFmtId="0" fontId="127" fillId="0" borderId="43" xfId="840" applyFont="1" applyBorder="1" applyAlignment="1">
      <alignment horizontal="left" vertical="top" wrapText="1"/>
    </xf>
    <xf numFmtId="49" fontId="130" fillId="0" borderId="43" xfId="840" applyNumberFormat="1" applyFont="1" applyBorder="1" applyAlignment="1">
      <alignment horizontal="center" vertical="center"/>
    </xf>
    <xf numFmtId="49" fontId="127" fillId="0" borderId="43" xfId="1" applyNumberFormat="1" applyFont="1" applyBorder="1" applyAlignment="1">
      <alignment horizontal="left" vertical="center" wrapText="1"/>
    </xf>
    <xf numFmtId="167" fontId="127" fillId="0" borderId="43" xfId="1" applyNumberFormat="1" applyFont="1" applyBorder="1" applyAlignment="1">
      <alignment horizontal="center" vertical="top"/>
    </xf>
    <xf numFmtId="49" fontId="130" fillId="0" borderId="44" xfId="1" applyNumberFormat="1" applyFont="1" applyBorder="1" applyAlignment="1">
      <alignment vertical="top" wrapText="1"/>
    </xf>
    <xf numFmtId="49" fontId="130" fillId="0" borderId="42" xfId="1" applyNumberFormat="1" applyFont="1" applyBorder="1" applyAlignment="1">
      <alignment vertical="top" wrapText="1"/>
    </xf>
    <xf numFmtId="4" fontId="130" fillId="0" borderId="44" xfId="1" applyNumberFormat="1" applyFont="1" applyBorder="1" applyAlignment="1">
      <alignment horizontal="center" vertical="center" wrapText="1"/>
    </xf>
    <xf numFmtId="4" fontId="130" fillId="0" borderId="42" xfId="1" applyNumberFormat="1" applyFont="1" applyBorder="1" applyAlignment="1">
      <alignment horizontal="center" vertical="center" wrapText="1"/>
    </xf>
    <xf numFmtId="167" fontId="130" fillId="0" borderId="44" xfId="1" applyNumberFormat="1" applyFont="1" applyBorder="1" applyAlignment="1">
      <alignment horizontal="center" vertical="center"/>
    </xf>
    <xf numFmtId="167" fontId="130" fillId="0" borderId="42" xfId="1" applyNumberFormat="1" applyFont="1" applyBorder="1" applyAlignment="1">
      <alignment horizontal="center" vertical="center"/>
    </xf>
    <xf numFmtId="167" fontId="153" fillId="0" borderId="43" xfId="1" applyNumberFormat="1" applyFont="1" applyBorder="1" applyAlignment="1">
      <alignment horizontal="left" vertical="top" wrapText="1"/>
    </xf>
    <xf numFmtId="4" fontId="130" fillId="0" borderId="44" xfId="1" applyNumberFormat="1" applyFont="1" applyBorder="1" applyAlignment="1">
      <alignment horizontal="center" vertical="center"/>
    </xf>
    <xf numFmtId="4" fontId="130" fillId="0" borderId="42" xfId="1" applyNumberFormat="1" applyFont="1" applyBorder="1" applyAlignment="1">
      <alignment horizontal="center" vertical="center"/>
    </xf>
    <xf numFmtId="167" fontId="130" fillId="0" borderId="43" xfId="1" applyNumberFormat="1" applyFont="1" applyBorder="1" applyAlignment="1">
      <alignment vertical="top" wrapText="1"/>
    </xf>
    <xf numFmtId="4" fontId="130" fillId="0" borderId="43" xfId="1" applyNumberFormat="1" applyFont="1" applyBorder="1" applyAlignment="1">
      <alignment horizontal="center" vertical="top" wrapText="1"/>
    </xf>
    <xf numFmtId="0" fontId="130" fillId="0" borderId="43" xfId="840" applyFont="1" applyBorder="1" applyAlignment="1">
      <alignment horizontal="left" vertical="top" wrapText="1"/>
    </xf>
    <xf numFmtId="49" fontId="127" fillId="0" borderId="43" xfId="840" applyNumberFormat="1" applyFont="1" applyBorder="1" applyAlignment="1">
      <alignment horizontal="center" vertical="center"/>
    </xf>
    <xf numFmtId="0" fontId="127" fillId="0" borderId="43" xfId="840" applyFont="1" applyBorder="1" applyAlignment="1">
      <alignment horizontal="left" vertical="center" wrapText="1"/>
    </xf>
    <xf numFmtId="4" fontId="127" fillId="0" borderId="43" xfId="840" applyNumberFormat="1" applyFont="1" applyBorder="1" applyAlignment="1">
      <alignment horizontal="center" vertical="top"/>
    </xf>
    <xf numFmtId="4" fontId="127" fillId="0" borderId="43" xfId="840" applyNumberFormat="1" applyFont="1" applyBorder="1" applyAlignment="1">
      <alignment horizontal="center" vertical="center"/>
    </xf>
    <xf numFmtId="0" fontId="127" fillId="0" borderId="43" xfId="840" applyFont="1" applyBorder="1" applyAlignment="1">
      <alignment horizontal="center" vertical="center"/>
    </xf>
    <xf numFmtId="1" fontId="130" fillId="0" borderId="41" xfId="895" applyNumberFormat="1" applyFont="1" applyBorder="1" applyAlignment="1">
      <alignment horizontal="left" vertical="top" wrapText="1"/>
    </xf>
    <xf numFmtId="1" fontId="130" fillId="0" borderId="16" xfId="895" applyNumberFormat="1" applyFont="1" applyBorder="1" applyAlignment="1">
      <alignment horizontal="left" vertical="top" wrapText="1"/>
    </xf>
    <xf numFmtId="1" fontId="130" fillId="0" borderId="42" xfId="895" applyNumberFormat="1" applyFont="1" applyBorder="1" applyAlignment="1">
      <alignment horizontal="left" vertical="top" wrapText="1"/>
    </xf>
    <xf numFmtId="1" fontId="130" fillId="0" borderId="43" xfId="895" applyNumberFormat="1" applyFont="1" applyBorder="1" applyAlignment="1">
      <alignment horizontal="left" vertical="top" wrapText="1"/>
    </xf>
    <xf numFmtId="1" fontId="130" fillId="0" borderId="1" xfId="895" applyNumberFormat="1" applyFont="1" applyFill="1" applyBorder="1" applyAlignment="1">
      <alignment horizontal="left" vertical="top" wrapText="1"/>
    </xf>
    <xf numFmtId="0" fontId="130" fillId="0" borderId="43" xfId="895" applyFont="1" applyBorder="1" applyAlignment="1">
      <alignment horizontal="center" vertical="top" wrapText="1"/>
    </xf>
    <xf numFmtId="1" fontId="130" fillId="0" borderId="43" xfId="895" applyNumberFormat="1" applyFont="1" applyFill="1" applyBorder="1" applyAlignment="1">
      <alignment horizontal="left" vertical="top" wrapText="1"/>
    </xf>
    <xf numFmtId="0" fontId="127" fillId="0" borderId="37" xfId="895" applyFont="1" applyBorder="1" applyAlignment="1">
      <alignment horizontal="center" vertical="top" wrapText="1"/>
    </xf>
    <xf numFmtId="1" fontId="127" fillId="0" borderId="37" xfId="895" applyNumberFormat="1" applyFont="1" applyBorder="1" applyAlignment="1">
      <alignment horizontal="left" vertical="top" wrapText="1"/>
    </xf>
    <xf numFmtId="1" fontId="127" fillId="0" borderId="37" xfId="895" applyNumberFormat="1" applyFont="1" applyBorder="1" applyAlignment="1">
      <alignment horizontal="center" vertical="top" wrapText="1"/>
    </xf>
    <xf numFmtId="1" fontId="130" fillId="0" borderId="12" xfId="895" applyNumberFormat="1" applyFont="1" applyBorder="1" applyAlignment="1">
      <alignment horizontal="left" vertical="top" wrapText="1"/>
    </xf>
    <xf numFmtId="1" fontId="130" fillId="0" borderId="17" xfId="895" applyNumberFormat="1" applyFont="1" applyBorder="1" applyAlignment="1">
      <alignment horizontal="left" vertical="top" wrapText="1"/>
    </xf>
    <xf numFmtId="0" fontId="130" fillId="0" borderId="12" xfId="895" applyFont="1" applyBorder="1" applyAlignment="1">
      <alignment horizontal="center" vertical="top" wrapText="1"/>
    </xf>
    <xf numFmtId="0" fontId="130" fillId="0" borderId="16" xfId="895" applyFont="1" applyBorder="1" applyAlignment="1">
      <alignment horizontal="center" vertical="top" wrapText="1"/>
    </xf>
    <xf numFmtId="0" fontId="130" fillId="0" borderId="17" xfId="895" applyFont="1" applyBorder="1" applyAlignment="1">
      <alignment horizontal="center" vertical="top" wrapText="1"/>
    </xf>
    <xf numFmtId="1" fontId="130" fillId="0" borderId="41" xfId="895" applyNumberFormat="1" applyFont="1" applyFill="1" applyBorder="1" applyAlignment="1">
      <alignment horizontal="left" vertical="top" wrapText="1"/>
    </xf>
    <xf numFmtId="1" fontId="130" fillId="0" borderId="16" xfId="895" applyNumberFormat="1" applyFont="1" applyFill="1" applyBorder="1" applyAlignment="1">
      <alignment horizontal="left" vertical="top" wrapText="1"/>
    </xf>
    <xf numFmtId="1" fontId="130" fillId="0" borderId="42" xfId="895" applyNumberFormat="1" applyFont="1" applyFill="1" applyBorder="1" applyAlignment="1">
      <alignment horizontal="left" vertical="top" wrapText="1"/>
    </xf>
    <xf numFmtId="0" fontId="134" fillId="3" borderId="43" xfId="1" applyFont="1" applyFill="1" applyBorder="1" applyAlignment="1">
      <alignment horizontal="left" vertical="top" wrapText="1"/>
    </xf>
    <xf numFmtId="16" fontId="130" fillId="0" borderId="43" xfId="895" applyNumberFormat="1" applyFont="1" applyBorder="1" applyAlignment="1">
      <alignment horizontal="center" vertical="top" wrapText="1"/>
    </xf>
    <xf numFmtId="1" fontId="130" fillId="0" borderId="37" xfId="895" applyNumberFormat="1" applyFont="1" applyBorder="1" applyAlignment="1">
      <alignment horizontal="center" vertical="top" wrapText="1"/>
    </xf>
    <xf numFmtId="1" fontId="130" fillId="0" borderId="41" xfId="895" applyNumberFormat="1" applyFont="1" applyBorder="1" applyAlignment="1">
      <alignment horizontal="center" vertical="top" wrapText="1"/>
    </xf>
    <xf numFmtId="1" fontId="127" fillId="0" borderId="0" xfId="895" applyNumberFormat="1" applyFont="1" applyAlignment="1">
      <alignment horizontal="center" vertical="center" wrapText="1"/>
    </xf>
    <xf numFmtId="0" fontId="127" fillId="0" borderId="0" xfId="895" applyFont="1" applyBorder="1" applyAlignment="1">
      <alignment horizontal="center" vertical="center" wrapText="1"/>
    </xf>
    <xf numFmtId="0" fontId="127" fillId="0" borderId="11" xfId="895" applyFont="1" applyBorder="1" applyAlignment="1">
      <alignment horizontal="center" vertical="center" wrapText="1"/>
    </xf>
    <xf numFmtId="1" fontId="127" fillId="0" borderId="13" xfId="895" applyNumberFormat="1" applyFont="1" applyBorder="1" applyAlignment="1">
      <alignment horizontal="center" vertical="top"/>
    </xf>
    <xf numFmtId="1" fontId="127" fillId="0" borderId="14" xfId="895" applyNumberFormat="1" applyFont="1" applyBorder="1" applyAlignment="1">
      <alignment horizontal="center" vertical="top"/>
    </xf>
    <xf numFmtId="1" fontId="127" fillId="0" borderId="15" xfId="895" applyNumberFormat="1" applyFont="1" applyBorder="1" applyAlignment="1">
      <alignment horizontal="center" vertical="top"/>
    </xf>
    <xf numFmtId="1" fontId="139" fillId="0" borderId="43" xfId="895" applyNumberFormat="1" applyFont="1" applyBorder="1" applyAlignment="1">
      <alignment horizontal="center" vertical="top" wrapText="1"/>
    </xf>
    <xf numFmtId="16" fontId="127" fillId="0" borderId="43" xfId="895" applyNumberFormat="1" applyFont="1" applyBorder="1" applyAlignment="1">
      <alignment horizontal="center" vertical="center" wrapText="1"/>
    </xf>
    <xf numFmtId="0" fontId="127" fillId="0" borderId="43" xfId="895" applyFont="1" applyBorder="1" applyAlignment="1">
      <alignment horizontal="center" vertical="center" wrapText="1"/>
    </xf>
    <xf numFmtId="1" fontId="127" fillId="0" borderId="43" xfId="895" applyNumberFormat="1" applyFont="1" applyBorder="1" applyAlignment="1">
      <alignment horizontal="center" vertical="top" wrapText="1"/>
    </xf>
    <xf numFmtId="1" fontId="127" fillId="0" borderId="37" xfId="895" applyNumberFormat="1" applyFont="1" applyFill="1" applyBorder="1" applyAlignment="1">
      <alignment horizontal="left" vertical="top" wrapText="1"/>
    </xf>
    <xf numFmtId="0" fontId="127" fillId="0" borderId="43" xfId="895" applyFont="1" applyBorder="1" applyAlignment="1">
      <alignment horizontal="left" vertical="center" wrapText="1"/>
    </xf>
    <xf numFmtId="1" fontId="141" fillId="0" borderId="43" xfId="895" applyNumberFormat="1" applyFont="1" applyBorder="1" applyAlignment="1">
      <alignment horizontal="center" vertical="top" wrapText="1"/>
    </xf>
    <xf numFmtId="1" fontId="130" fillId="0" borderId="31" xfId="895" applyNumberFormat="1" applyFont="1" applyBorder="1" applyAlignment="1">
      <alignment horizontal="left" vertical="top" wrapText="1"/>
    </xf>
    <xf numFmtId="0" fontId="127" fillId="0" borderId="41" xfId="895" applyFont="1" applyBorder="1" applyAlignment="1">
      <alignment horizontal="center" vertical="top" wrapText="1"/>
    </xf>
    <xf numFmtId="0" fontId="127" fillId="0" borderId="16" xfId="895" applyFont="1" applyBorder="1" applyAlignment="1">
      <alignment horizontal="center" vertical="top" wrapText="1"/>
    </xf>
    <xf numFmtId="0" fontId="127" fillId="0" borderId="42" xfId="895" applyFont="1" applyBorder="1" applyAlignment="1">
      <alignment horizontal="center" vertical="top" wrapText="1"/>
    </xf>
    <xf numFmtId="0" fontId="130" fillId="0" borderId="41" xfId="895" applyFont="1" applyBorder="1" applyAlignment="1">
      <alignment horizontal="center" vertical="top" wrapText="1"/>
    </xf>
    <xf numFmtId="0" fontId="130" fillId="0" borderId="42" xfId="895" applyFont="1" applyBorder="1" applyAlignment="1">
      <alignment horizontal="center" vertical="top" wrapText="1"/>
    </xf>
    <xf numFmtId="1" fontId="130" fillId="0" borderId="16" xfId="895" applyNumberFormat="1" applyFont="1" applyBorder="1" applyAlignment="1">
      <alignment horizontal="center" vertical="top" wrapText="1"/>
    </xf>
    <xf numFmtId="1" fontId="130" fillId="0" borderId="42" xfId="895" applyNumberFormat="1" applyFont="1" applyBorder="1" applyAlignment="1">
      <alignment horizontal="center" vertical="top" wrapText="1"/>
    </xf>
    <xf numFmtId="1" fontId="127" fillId="0" borderId="12" xfId="895" applyNumberFormat="1" applyFont="1" applyBorder="1" applyAlignment="1">
      <alignment horizontal="center" vertical="center"/>
    </xf>
    <xf numFmtId="1" fontId="127" fillId="0" borderId="17" xfId="895" applyNumberFormat="1" applyFont="1" applyBorder="1" applyAlignment="1">
      <alignment horizontal="center" vertical="center"/>
    </xf>
    <xf numFmtId="1" fontId="130" fillId="0" borderId="12" xfId="895" applyNumberFormat="1" applyFont="1" applyFill="1" applyBorder="1" applyAlignment="1">
      <alignment horizontal="left" vertical="top" wrapText="1"/>
    </xf>
    <xf numFmtId="1" fontId="130" fillId="0" borderId="17" xfId="895" applyNumberFormat="1" applyFont="1" applyFill="1" applyBorder="1" applyAlignment="1">
      <alignment horizontal="left" vertical="top" wrapText="1"/>
    </xf>
    <xf numFmtId="1" fontId="130" fillId="0" borderId="1" xfId="895" applyNumberFormat="1" applyFont="1" applyBorder="1" applyAlignment="1">
      <alignment horizontal="left" vertical="top" wrapText="1"/>
    </xf>
    <xf numFmtId="0" fontId="130" fillId="0" borderId="1" xfId="895" applyFont="1" applyBorder="1" applyAlignment="1">
      <alignment horizontal="center" vertical="top" wrapText="1"/>
    </xf>
    <xf numFmtId="1" fontId="127" fillId="0" borderId="41" xfId="895" applyNumberFormat="1" applyFont="1" applyBorder="1" applyAlignment="1">
      <alignment horizontal="center" vertical="top"/>
    </xf>
    <xf numFmtId="1" fontId="127" fillId="0" borderId="42" xfId="895" applyNumberFormat="1" applyFont="1" applyBorder="1" applyAlignment="1">
      <alignment horizontal="center" vertical="top"/>
    </xf>
    <xf numFmtId="49" fontId="130" fillId="0" borderId="41" xfId="895" applyNumberFormat="1" applyFont="1" applyBorder="1" applyAlignment="1">
      <alignment horizontal="center" vertical="top" wrapText="1"/>
    </xf>
    <xf numFmtId="49" fontId="130" fillId="0" borderId="16" xfId="895" applyNumberFormat="1" applyFont="1" applyBorder="1" applyAlignment="1">
      <alignment horizontal="center" vertical="top" wrapText="1"/>
    </xf>
    <xf numFmtId="49" fontId="130" fillId="0" borderId="42" xfId="895" applyNumberFormat="1" applyFont="1" applyBorder="1" applyAlignment="1">
      <alignment horizontal="center" vertical="top" wrapText="1"/>
    </xf>
    <xf numFmtId="0" fontId="127" fillId="0" borderId="12" xfId="895" applyFont="1" applyBorder="1" applyAlignment="1">
      <alignment horizontal="center" vertical="top" wrapText="1"/>
    </xf>
    <xf numFmtId="0" fontId="127" fillId="0" borderId="17" xfId="895" applyFont="1" applyBorder="1" applyAlignment="1">
      <alignment horizontal="center" vertical="top" wrapText="1"/>
    </xf>
    <xf numFmtId="1" fontId="127" fillId="0" borderId="12" xfId="895" applyNumberFormat="1" applyFont="1" applyBorder="1" applyAlignment="1">
      <alignment horizontal="left" vertical="top" wrapText="1"/>
    </xf>
    <xf numFmtId="1" fontId="127" fillId="0" borderId="17" xfId="895" applyNumberFormat="1" applyFont="1" applyBorder="1" applyAlignment="1">
      <alignment horizontal="left" vertical="top" wrapText="1"/>
    </xf>
    <xf numFmtId="16" fontId="130" fillId="0" borderId="1" xfId="895" applyNumberFormat="1" applyFont="1" applyBorder="1" applyAlignment="1">
      <alignment horizontal="center" vertical="top" wrapText="1"/>
    </xf>
    <xf numFmtId="0" fontId="134" fillId="0" borderId="36" xfId="1" applyFont="1" applyFill="1" applyBorder="1" applyAlignment="1">
      <alignment horizontal="left" vertical="top" wrapText="1"/>
    </xf>
    <xf numFmtId="0" fontId="134" fillId="0" borderId="37" xfId="1" applyFont="1" applyFill="1" applyBorder="1" applyAlignment="1">
      <alignment horizontal="left" vertical="top" wrapText="1"/>
    </xf>
    <xf numFmtId="0" fontId="134" fillId="0" borderId="37" xfId="1" applyFont="1" applyFill="1" applyBorder="1" applyAlignment="1">
      <alignment horizontal="center" vertical="center" wrapText="1"/>
    </xf>
    <xf numFmtId="0" fontId="134" fillId="0" borderId="31" xfId="1" applyFont="1" applyFill="1" applyBorder="1" applyAlignment="1">
      <alignment horizontal="center" vertical="center" wrapText="1"/>
    </xf>
    <xf numFmtId="0" fontId="134" fillId="0" borderId="31" xfId="1" applyFont="1" applyFill="1" applyBorder="1" applyAlignment="1">
      <alignment horizontal="left" vertical="top" wrapText="1"/>
    </xf>
    <xf numFmtId="0" fontId="130" fillId="0" borderId="41" xfId="1" applyFont="1" applyBorder="1" applyAlignment="1">
      <alignment horizontal="left" vertical="top" wrapText="1"/>
    </xf>
    <xf numFmtId="0" fontId="134" fillId="0" borderId="41" xfId="1" applyFont="1" applyFill="1" applyBorder="1" applyAlignment="1">
      <alignment horizontal="center" vertical="top" wrapText="1"/>
    </xf>
    <xf numFmtId="0" fontId="134" fillId="0" borderId="42" xfId="1" applyFont="1" applyFill="1" applyBorder="1" applyAlignment="1">
      <alignment horizontal="center" vertical="top" wrapText="1"/>
    </xf>
    <xf numFmtId="0" fontId="134" fillId="0" borderId="41" xfId="1" applyFont="1" applyFill="1" applyBorder="1" applyAlignment="1">
      <alignment horizontal="left" vertical="top" wrapText="1"/>
    </xf>
    <xf numFmtId="0" fontId="134" fillId="0" borderId="42" xfId="1" applyFont="1" applyFill="1" applyBorder="1" applyAlignment="1">
      <alignment horizontal="left" vertical="top" wrapText="1"/>
    </xf>
    <xf numFmtId="0" fontId="134" fillId="0" borderId="41" xfId="1" applyFont="1" applyFill="1" applyBorder="1" applyAlignment="1">
      <alignment horizontal="center" vertical="center" wrapText="1"/>
    </xf>
    <xf numFmtId="0" fontId="134" fillId="0" borderId="42" xfId="1" applyFont="1" applyFill="1" applyBorder="1" applyAlignment="1">
      <alignment horizontal="center" vertical="center" wrapText="1"/>
    </xf>
    <xf numFmtId="0" fontId="130" fillId="0" borderId="41" xfId="1" applyFont="1" applyFill="1" applyBorder="1" applyAlignment="1">
      <alignment horizontal="left" vertical="top" wrapText="1"/>
    </xf>
    <xf numFmtId="0" fontId="130" fillId="0" borderId="42" xfId="1" applyFont="1" applyFill="1" applyBorder="1" applyAlignment="1">
      <alignment horizontal="left" vertical="top" wrapText="1"/>
    </xf>
    <xf numFmtId="0" fontId="134" fillId="3" borderId="32" xfId="1" applyFont="1" applyFill="1" applyBorder="1" applyAlignment="1">
      <alignment horizontal="left" vertical="top" wrapText="1"/>
    </xf>
    <xf numFmtId="0" fontId="134" fillId="0" borderId="36" xfId="1" applyFont="1" applyFill="1" applyBorder="1" applyAlignment="1">
      <alignment horizontal="center" vertical="top" wrapText="1"/>
    </xf>
    <xf numFmtId="0" fontId="134" fillId="0" borderId="36" xfId="1" applyFont="1" applyFill="1" applyBorder="1" applyAlignment="1">
      <alignment horizontal="center" vertical="center" wrapText="1"/>
    </xf>
    <xf numFmtId="0" fontId="130" fillId="0" borderId="0" xfId="1" applyFont="1" applyFill="1" applyAlignment="1">
      <alignment horizontal="right" vertical="center" wrapText="1"/>
    </xf>
    <xf numFmtId="49" fontId="127" fillId="0" borderId="1" xfId="1" applyNumberFormat="1" applyFont="1" applyBorder="1" applyAlignment="1">
      <alignment horizontal="center" vertical="center"/>
    </xf>
    <xf numFmtId="0" fontId="127" fillId="0" borderId="1" xfId="1" applyFont="1" applyBorder="1" applyAlignment="1">
      <alignment horizontal="left" vertical="top" wrapText="1"/>
    </xf>
    <xf numFmtId="4" fontId="127" fillId="0" borderId="12" xfId="1" applyNumberFormat="1" applyFont="1" applyBorder="1" applyAlignment="1">
      <alignment horizontal="center" vertical="top"/>
    </xf>
    <xf numFmtId="4" fontId="127" fillId="0" borderId="16" xfId="1" applyNumberFormat="1" applyFont="1" applyBorder="1" applyAlignment="1">
      <alignment horizontal="center" vertical="top"/>
    </xf>
    <xf numFmtId="4" fontId="127" fillId="0" borderId="17" xfId="1" applyNumberFormat="1" applyFont="1" applyBorder="1" applyAlignment="1">
      <alignment horizontal="center" vertical="top"/>
    </xf>
    <xf numFmtId="49" fontId="127" fillId="0" borderId="1" xfId="1" applyNumberFormat="1" applyFont="1" applyBorder="1" applyAlignment="1">
      <alignment horizontal="justify" vertical="top"/>
    </xf>
    <xf numFmtId="0" fontId="127" fillId="0" borderId="1" xfId="1" applyFont="1" applyBorder="1" applyAlignment="1">
      <alignment horizontal="center" vertical="center"/>
    </xf>
    <xf numFmtId="4" fontId="130" fillId="0" borderId="1" xfId="1" applyNumberFormat="1" applyFont="1" applyBorder="1" applyAlignment="1">
      <alignment horizontal="center" vertical="top" wrapText="1"/>
    </xf>
    <xf numFmtId="49" fontId="130" fillId="0" borderId="12" xfId="1" applyNumberFormat="1" applyFont="1" applyBorder="1" applyAlignment="1">
      <alignment horizontal="left" vertical="top" wrapText="1"/>
    </xf>
    <xf numFmtId="49" fontId="130" fillId="0" borderId="17" xfId="1" applyNumberFormat="1" applyFont="1" applyBorder="1" applyAlignment="1">
      <alignment horizontal="left" vertical="top" wrapText="1"/>
    </xf>
    <xf numFmtId="49" fontId="130" fillId="0" borderId="1" xfId="1" applyNumberFormat="1" applyFont="1" applyBorder="1" applyAlignment="1">
      <alignment horizontal="center" vertical="top" wrapText="1"/>
    </xf>
    <xf numFmtId="0" fontId="130" fillId="0" borderId="1" xfId="1" applyFont="1" applyBorder="1" applyAlignment="1">
      <alignment horizontal="center" vertical="center"/>
    </xf>
    <xf numFmtId="0" fontId="127" fillId="0" borderId="1" xfId="1" applyFont="1" applyBorder="1" applyAlignment="1">
      <alignment horizontal="left" vertical="center" wrapText="1"/>
    </xf>
    <xf numFmtId="4" fontId="130" fillId="0" borderId="1" xfId="1" applyNumberFormat="1" applyFont="1" applyBorder="1" applyAlignment="1">
      <alignment horizontal="center" vertical="top"/>
    </xf>
    <xf numFmtId="0" fontId="130" fillId="0" borderId="1" xfId="1" applyFont="1" applyBorder="1" applyAlignment="1">
      <alignment horizontal="center" vertical="top"/>
    </xf>
    <xf numFmtId="4" fontId="127" fillId="0" borderId="1" xfId="1" applyNumberFormat="1" applyFont="1" applyBorder="1" applyAlignment="1">
      <alignment horizontal="center" vertical="top"/>
    </xf>
    <xf numFmtId="49" fontId="127" fillId="0" borderId="1" xfId="1" applyNumberFormat="1" applyFont="1" applyBorder="1" applyAlignment="1">
      <alignment horizontal="center" vertical="top"/>
    </xf>
    <xf numFmtId="0" fontId="130" fillId="0" borderId="12" xfId="1" applyFont="1" applyBorder="1" applyAlignment="1">
      <alignment horizontal="center" vertical="center"/>
    </xf>
    <xf numFmtId="0" fontId="130" fillId="0" borderId="16" xfId="1" applyFont="1" applyBorder="1" applyAlignment="1">
      <alignment horizontal="center" vertical="center"/>
    </xf>
    <xf numFmtId="0" fontId="127" fillId="0" borderId="12" xfId="1" applyFont="1" applyBorder="1" applyAlignment="1">
      <alignment horizontal="left" vertical="center" wrapText="1"/>
    </xf>
    <xf numFmtId="0" fontId="127" fillId="0" borderId="16" xfId="1" applyFont="1" applyBorder="1" applyAlignment="1">
      <alignment horizontal="left" vertical="center" wrapText="1"/>
    </xf>
  </cellXfs>
  <cellStyles count="1480">
    <cellStyle name="20% - Акцент1 2" xfId="3" xr:uid="{00000000-0005-0000-0000-000000000000}"/>
    <cellStyle name="20% - Акцент1 2 2" xfId="4" xr:uid="{00000000-0005-0000-0000-000001000000}"/>
    <cellStyle name="20% - Акцент1 2 2 2" xfId="5" xr:uid="{00000000-0005-0000-0000-000002000000}"/>
    <cellStyle name="20% - Акцент1 2 2 2 2" xfId="6" xr:uid="{00000000-0005-0000-0000-000003000000}"/>
    <cellStyle name="20% - Акцент1 2 2 3" xfId="7" xr:uid="{00000000-0005-0000-0000-000004000000}"/>
    <cellStyle name="20% - Акцент1 2 2 3 2" xfId="8" xr:uid="{00000000-0005-0000-0000-000005000000}"/>
    <cellStyle name="20% - Акцент1 2 2 4" xfId="9" xr:uid="{00000000-0005-0000-0000-000006000000}"/>
    <cellStyle name="20% - Акцент1 2 3" xfId="10" xr:uid="{00000000-0005-0000-0000-000007000000}"/>
    <cellStyle name="20% - Акцент1 2 3 2" xfId="11" xr:uid="{00000000-0005-0000-0000-000008000000}"/>
    <cellStyle name="20% - Акцент1 2 4" xfId="12" xr:uid="{00000000-0005-0000-0000-000009000000}"/>
    <cellStyle name="20% - Акцент1 2 4 2" xfId="13" xr:uid="{00000000-0005-0000-0000-00000A000000}"/>
    <cellStyle name="20% - Акцент1 2 5" xfId="14" xr:uid="{00000000-0005-0000-0000-00000B000000}"/>
    <cellStyle name="20% - Акцент1 2_Лист5" xfId="15" xr:uid="{00000000-0005-0000-0000-00000C000000}"/>
    <cellStyle name="20% - Акцент1 3" xfId="16" xr:uid="{00000000-0005-0000-0000-00000D000000}"/>
    <cellStyle name="20% - Акцент1 3 2" xfId="17" xr:uid="{00000000-0005-0000-0000-00000E000000}"/>
    <cellStyle name="20% - Акцент1 3 2 2" xfId="18" xr:uid="{00000000-0005-0000-0000-00000F000000}"/>
    <cellStyle name="20% - Акцент1 3 2 2 2" xfId="19" xr:uid="{00000000-0005-0000-0000-000010000000}"/>
    <cellStyle name="20% - Акцент1 3 2 3" xfId="20" xr:uid="{00000000-0005-0000-0000-000011000000}"/>
    <cellStyle name="20% - Акцент1 3 2 3 2" xfId="21" xr:uid="{00000000-0005-0000-0000-000012000000}"/>
    <cellStyle name="20% - Акцент1 3 2 4" xfId="22" xr:uid="{00000000-0005-0000-0000-000013000000}"/>
    <cellStyle name="20% - Акцент1 3 3" xfId="23" xr:uid="{00000000-0005-0000-0000-000014000000}"/>
    <cellStyle name="20% - Акцент1 3 3 2" xfId="24" xr:uid="{00000000-0005-0000-0000-000015000000}"/>
    <cellStyle name="20% - Акцент1 3 4" xfId="25" xr:uid="{00000000-0005-0000-0000-000016000000}"/>
    <cellStyle name="20% - Акцент1 3_Лист5" xfId="26" xr:uid="{00000000-0005-0000-0000-000017000000}"/>
    <cellStyle name="20% - Акцент1 4" xfId="27" xr:uid="{00000000-0005-0000-0000-000018000000}"/>
    <cellStyle name="20% - Акцент1 4 2" xfId="28" xr:uid="{00000000-0005-0000-0000-000019000000}"/>
    <cellStyle name="20% - Акцент1 4 2 2" xfId="29" xr:uid="{00000000-0005-0000-0000-00001A000000}"/>
    <cellStyle name="20% - Акцент1 4 3" xfId="30" xr:uid="{00000000-0005-0000-0000-00001B000000}"/>
    <cellStyle name="20% - Акцент1 4 3 2" xfId="31" xr:uid="{00000000-0005-0000-0000-00001C000000}"/>
    <cellStyle name="20% - Акцент1 4 4" xfId="32" xr:uid="{00000000-0005-0000-0000-00001D000000}"/>
    <cellStyle name="20% - Акцент2 2" xfId="33" xr:uid="{00000000-0005-0000-0000-00001E000000}"/>
    <cellStyle name="20% - Акцент2 2 2" xfId="34" xr:uid="{00000000-0005-0000-0000-00001F000000}"/>
    <cellStyle name="20% - Акцент2 2 2 2" xfId="35" xr:uid="{00000000-0005-0000-0000-000020000000}"/>
    <cellStyle name="20% - Акцент2 2 2 2 2" xfId="36" xr:uid="{00000000-0005-0000-0000-000021000000}"/>
    <cellStyle name="20% - Акцент2 2 2 3" xfId="37" xr:uid="{00000000-0005-0000-0000-000022000000}"/>
    <cellStyle name="20% - Акцент2 2 2 3 2" xfId="38" xr:uid="{00000000-0005-0000-0000-000023000000}"/>
    <cellStyle name="20% - Акцент2 2 2 4" xfId="39" xr:uid="{00000000-0005-0000-0000-000024000000}"/>
    <cellStyle name="20% - Акцент2 2 3" xfId="40" xr:uid="{00000000-0005-0000-0000-000025000000}"/>
    <cellStyle name="20% - Акцент2 2 3 2" xfId="41" xr:uid="{00000000-0005-0000-0000-000026000000}"/>
    <cellStyle name="20% - Акцент2 2 4" xfId="42" xr:uid="{00000000-0005-0000-0000-000027000000}"/>
    <cellStyle name="20% - Акцент2 2 4 2" xfId="43" xr:uid="{00000000-0005-0000-0000-000028000000}"/>
    <cellStyle name="20% - Акцент2 2 5" xfId="44" xr:uid="{00000000-0005-0000-0000-000029000000}"/>
    <cellStyle name="20% - Акцент2 2_Лист5" xfId="45" xr:uid="{00000000-0005-0000-0000-00002A000000}"/>
    <cellStyle name="20% - Акцент2 3" xfId="46" xr:uid="{00000000-0005-0000-0000-00002B000000}"/>
    <cellStyle name="20% - Акцент2 3 2" xfId="47" xr:uid="{00000000-0005-0000-0000-00002C000000}"/>
    <cellStyle name="20% - Акцент2 3 2 2" xfId="48" xr:uid="{00000000-0005-0000-0000-00002D000000}"/>
    <cellStyle name="20% - Акцент2 3 2 2 2" xfId="49" xr:uid="{00000000-0005-0000-0000-00002E000000}"/>
    <cellStyle name="20% - Акцент2 3 2 3" xfId="50" xr:uid="{00000000-0005-0000-0000-00002F000000}"/>
    <cellStyle name="20% - Акцент2 3 2 3 2" xfId="51" xr:uid="{00000000-0005-0000-0000-000030000000}"/>
    <cellStyle name="20% - Акцент2 3 2 4" xfId="52" xr:uid="{00000000-0005-0000-0000-000031000000}"/>
    <cellStyle name="20% - Акцент2 3 3" xfId="53" xr:uid="{00000000-0005-0000-0000-000032000000}"/>
    <cellStyle name="20% - Акцент2 3 3 2" xfId="54" xr:uid="{00000000-0005-0000-0000-000033000000}"/>
    <cellStyle name="20% - Акцент2 3 4" xfId="55" xr:uid="{00000000-0005-0000-0000-000034000000}"/>
    <cellStyle name="20% - Акцент2 3_Лист5" xfId="56" xr:uid="{00000000-0005-0000-0000-000035000000}"/>
    <cellStyle name="20% - Акцент2 4" xfId="57" xr:uid="{00000000-0005-0000-0000-000036000000}"/>
    <cellStyle name="20% - Акцент2 4 2" xfId="58" xr:uid="{00000000-0005-0000-0000-000037000000}"/>
    <cellStyle name="20% - Акцент2 4 2 2" xfId="59" xr:uid="{00000000-0005-0000-0000-000038000000}"/>
    <cellStyle name="20% - Акцент2 4 3" xfId="60" xr:uid="{00000000-0005-0000-0000-000039000000}"/>
    <cellStyle name="20% - Акцент2 4 3 2" xfId="61" xr:uid="{00000000-0005-0000-0000-00003A000000}"/>
    <cellStyle name="20% - Акцент2 4 4" xfId="62" xr:uid="{00000000-0005-0000-0000-00003B000000}"/>
    <cellStyle name="20% - Акцент3 2" xfId="63" xr:uid="{00000000-0005-0000-0000-00003C000000}"/>
    <cellStyle name="20% - Акцент3 2 2" xfId="64" xr:uid="{00000000-0005-0000-0000-00003D000000}"/>
    <cellStyle name="20% - Акцент3 2 2 2" xfId="65" xr:uid="{00000000-0005-0000-0000-00003E000000}"/>
    <cellStyle name="20% - Акцент3 2 2 2 2" xfId="66" xr:uid="{00000000-0005-0000-0000-00003F000000}"/>
    <cellStyle name="20% - Акцент3 2 2 3" xfId="67" xr:uid="{00000000-0005-0000-0000-000040000000}"/>
    <cellStyle name="20% - Акцент3 2 2 3 2" xfId="68" xr:uid="{00000000-0005-0000-0000-000041000000}"/>
    <cellStyle name="20% - Акцент3 2 2 4" xfId="69" xr:uid="{00000000-0005-0000-0000-000042000000}"/>
    <cellStyle name="20% - Акцент3 2 3" xfId="70" xr:uid="{00000000-0005-0000-0000-000043000000}"/>
    <cellStyle name="20% - Акцент3 2 3 2" xfId="71" xr:uid="{00000000-0005-0000-0000-000044000000}"/>
    <cellStyle name="20% - Акцент3 2 4" xfId="72" xr:uid="{00000000-0005-0000-0000-000045000000}"/>
    <cellStyle name="20% - Акцент3 2 4 2" xfId="73" xr:uid="{00000000-0005-0000-0000-000046000000}"/>
    <cellStyle name="20% - Акцент3 2 5" xfId="74" xr:uid="{00000000-0005-0000-0000-000047000000}"/>
    <cellStyle name="20% - Акцент3 2_Лист5" xfId="75" xr:uid="{00000000-0005-0000-0000-000048000000}"/>
    <cellStyle name="20% - Акцент3 3" xfId="76" xr:uid="{00000000-0005-0000-0000-000049000000}"/>
    <cellStyle name="20% - Акцент3 3 2" xfId="77" xr:uid="{00000000-0005-0000-0000-00004A000000}"/>
    <cellStyle name="20% - Акцент3 3 2 2" xfId="78" xr:uid="{00000000-0005-0000-0000-00004B000000}"/>
    <cellStyle name="20% - Акцент3 3 2 2 2" xfId="79" xr:uid="{00000000-0005-0000-0000-00004C000000}"/>
    <cellStyle name="20% - Акцент3 3 2 3" xfId="80" xr:uid="{00000000-0005-0000-0000-00004D000000}"/>
    <cellStyle name="20% - Акцент3 3 2 3 2" xfId="81" xr:uid="{00000000-0005-0000-0000-00004E000000}"/>
    <cellStyle name="20% - Акцент3 3 2 4" xfId="82" xr:uid="{00000000-0005-0000-0000-00004F000000}"/>
    <cellStyle name="20% - Акцент3 3 3" xfId="83" xr:uid="{00000000-0005-0000-0000-000050000000}"/>
    <cellStyle name="20% - Акцент3 3 3 2" xfId="84" xr:uid="{00000000-0005-0000-0000-000051000000}"/>
    <cellStyle name="20% - Акцент3 3 4" xfId="85" xr:uid="{00000000-0005-0000-0000-000052000000}"/>
    <cellStyle name="20% - Акцент3 3_Лист5" xfId="86" xr:uid="{00000000-0005-0000-0000-000053000000}"/>
    <cellStyle name="20% - Акцент3 4" xfId="87" xr:uid="{00000000-0005-0000-0000-000054000000}"/>
    <cellStyle name="20% - Акцент3 4 2" xfId="88" xr:uid="{00000000-0005-0000-0000-000055000000}"/>
    <cellStyle name="20% - Акцент3 4 2 2" xfId="89" xr:uid="{00000000-0005-0000-0000-000056000000}"/>
    <cellStyle name="20% - Акцент3 4 3" xfId="90" xr:uid="{00000000-0005-0000-0000-000057000000}"/>
    <cellStyle name="20% - Акцент3 4 3 2" xfId="91" xr:uid="{00000000-0005-0000-0000-000058000000}"/>
    <cellStyle name="20% - Акцент3 4 4" xfId="92" xr:uid="{00000000-0005-0000-0000-000059000000}"/>
    <cellStyle name="20% - Акцент4 2" xfId="93" xr:uid="{00000000-0005-0000-0000-00005A000000}"/>
    <cellStyle name="20% - Акцент4 2 2" xfId="94" xr:uid="{00000000-0005-0000-0000-00005B000000}"/>
    <cellStyle name="20% - Акцент4 2 2 2" xfId="95" xr:uid="{00000000-0005-0000-0000-00005C000000}"/>
    <cellStyle name="20% - Акцент4 2 2 2 2" xfId="96" xr:uid="{00000000-0005-0000-0000-00005D000000}"/>
    <cellStyle name="20% - Акцент4 2 2 3" xfId="97" xr:uid="{00000000-0005-0000-0000-00005E000000}"/>
    <cellStyle name="20% - Акцент4 2 2 3 2" xfId="98" xr:uid="{00000000-0005-0000-0000-00005F000000}"/>
    <cellStyle name="20% - Акцент4 2 2 4" xfId="99" xr:uid="{00000000-0005-0000-0000-000060000000}"/>
    <cellStyle name="20% - Акцент4 2 3" xfId="100" xr:uid="{00000000-0005-0000-0000-000061000000}"/>
    <cellStyle name="20% - Акцент4 2 3 2" xfId="101" xr:uid="{00000000-0005-0000-0000-000062000000}"/>
    <cellStyle name="20% - Акцент4 2 4" xfId="102" xr:uid="{00000000-0005-0000-0000-000063000000}"/>
    <cellStyle name="20% - Акцент4 2 4 2" xfId="103" xr:uid="{00000000-0005-0000-0000-000064000000}"/>
    <cellStyle name="20% - Акцент4 2 5" xfId="104" xr:uid="{00000000-0005-0000-0000-000065000000}"/>
    <cellStyle name="20% - Акцент4 2_Лист5" xfId="105" xr:uid="{00000000-0005-0000-0000-000066000000}"/>
    <cellStyle name="20% - Акцент4 3" xfId="106" xr:uid="{00000000-0005-0000-0000-000067000000}"/>
    <cellStyle name="20% - Акцент4 3 2" xfId="107" xr:uid="{00000000-0005-0000-0000-000068000000}"/>
    <cellStyle name="20% - Акцент4 3 2 2" xfId="108" xr:uid="{00000000-0005-0000-0000-000069000000}"/>
    <cellStyle name="20% - Акцент4 3 2 2 2" xfId="109" xr:uid="{00000000-0005-0000-0000-00006A000000}"/>
    <cellStyle name="20% - Акцент4 3 2 3" xfId="110" xr:uid="{00000000-0005-0000-0000-00006B000000}"/>
    <cellStyle name="20% - Акцент4 3 2 3 2" xfId="111" xr:uid="{00000000-0005-0000-0000-00006C000000}"/>
    <cellStyle name="20% - Акцент4 3 2 4" xfId="112" xr:uid="{00000000-0005-0000-0000-00006D000000}"/>
    <cellStyle name="20% - Акцент4 3 3" xfId="113" xr:uid="{00000000-0005-0000-0000-00006E000000}"/>
    <cellStyle name="20% - Акцент4 3 3 2" xfId="114" xr:uid="{00000000-0005-0000-0000-00006F000000}"/>
    <cellStyle name="20% - Акцент4 3 4" xfId="115" xr:uid="{00000000-0005-0000-0000-000070000000}"/>
    <cellStyle name="20% - Акцент4 3_Лист5" xfId="116" xr:uid="{00000000-0005-0000-0000-000071000000}"/>
    <cellStyle name="20% - Акцент4 4" xfId="117" xr:uid="{00000000-0005-0000-0000-000072000000}"/>
    <cellStyle name="20% - Акцент4 4 2" xfId="118" xr:uid="{00000000-0005-0000-0000-000073000000}"/>
    <cellStyle name="20% - Акцент4 4 2 2" xfId="119" xr:uid="{00000000-0005-0000-0000-000074000000}"/>
    <cellStyle name="20% - Акцент4 4 3" xfId="120" xr:uid="{00000000-0005-0000-0000-000075000000}"/>
    <cellStyle name="20% - Акцент4 4 3 2" xfId="121" xr:uid="{00000000-0005-0000-0000-000076000000}"/>
    <cellStyle name="20% - Акцент4 4 4" xfId="122" xr:uid="{00000000-0005-0000-0000-000077000000}"/>
    <cellStyle name="20% - Акцент5 2" xfId="123" xr:uid="{00000000-0005-0000-0000-000078000000}"/>
    <cellStyle name="20% - Акцент5 2 2" xfId="124" xr:uid="{00000000-0005-0000-0000-000079000000}"/>
    <cellStyle name="20% - Акцент5 2 2 2" xfId="125" xr:uid="{00000000-0005-0000-0000-00007A000000}"/>
    <cellStyle name="20% - Акцент5 2 2 2 2" xfId="126" xr:uid="{00000000-0005-0000-0000-00007B000000}"/>
    <cellStyle name="20% - Акцент5 2 2 3" xfId="127" xr:uid="{00000000-0005-0000-0000-00007C000000}"/>
    <cellStyle name="20% - Акцент5 2 2 3 2" xfId="128" xr:uid="{00000000-0005-0000-0000-00007D000000}"/>
    <cellStyle name="20% - Акцент5 2 2 4" xfId="129" xr:uid="{00000000-0005-0000-0000-00007E000000}"/>
    <cellStyle name="20% - Акцент5 2 3" xfId="130" xr:uid="{00000000-0005-0000-0000-00007F000000}"/>
    <cellStyle name="20% - Акцент5 2 3 2" xfId="131" xr:uid="{00000000-0005-0000-0000-000080000000}"/>
    <cellStyle name="20% - Акцент5 2 4" xfId="132" xr:uid="{00000000-0005-0000-0000-000081000000}"/>
    <cellStyle name="20% - Акцент5 2 4 2" xfId="133" xr:uid="{00000000-0005-0000-0000-000082000000}"/>
    <cellStyle name="20% - Акцент5 2 5" xfId="134" xr:uid="{00000000-0005-0000-0000-000083000000}"/>
    <cellStyle name="20% - Акцент5 2_Лист5" xfId="135" xr:uid="{00000000-0005-0000-0000-000084000000}"/>
    <cellStyle name="20% - Акцент5 3" xfId="136" xr:uid="{00000000-0005-0000-0000-000085000000}"/>
    <cellStyle name="20% - Акцент5 3 2" xfId="137" xr:uid="{00000000-0005-0000-0000-000086000000}"/>
    <cellStyle name="20% - Акцент5 3 2 2" xfId="138" xr:uid="{00000000-0005-0000-0000-000087000000}"/>
    <cellStyle name="20% - Акцент5 3 2 2 2" xfId="139" xr:uid="{00000000-0005-0000-0000-000088000000}"/>
    <cellStyle name="20% - Акцент5 3 2 3" xfId="140" xr:uid="{00000000-0005-0000-0000-000089000000}"/>
    <cellStyle name="20% - Акцент5 3 2 3 2" xfId="141" xr:uid="{00000000-0005-0000-0000-00008A000000}"/>
    <cellStyle name="20% - Акцент5 3 2 4" xfId="142" xr:uid="{00000000-0005-0000-0000-00008B000000}"/>
    <cellStyle name="20% - Акцент5 3 3" xfId="143" xr:uid="{00000000-0005-0000-0000-00008C000000}"/>
    <cellStyle name="20% - Акцент5 3 3 2" xfId="144" xr:uid="{00000000-0005-0000-0000-00008D000000}"/>
    <cellStyle name="20% - Акцент5 3 4" xfId="145" xr:uid="{00000000-0005-0000-0000-00008E000000}"/>
    <cellStyle name="20% - Акцент5 3_Лист5" xfId="146" xr:uid="{00000000-0005-0000-0000-00008F000000}"/>
    <cellStyle name="20% - Акцент5 4" xfId="147" xr:uid="{00000000-0005-0000-0000-000090000000}"/>
    <cellStyle name="20% - Акцент5 4 2" xfId="148" xr:uid="{00000000-0005-0000-0000-000091000000}"/>
    <cellStyle name="20% - Акцент5 4 2 2" xfId="149" xr:uid="{00000000-0005-0000-0000-000092000000}"/>
    <cellStyle name="20% - Акцент5 4 3" xfId="150" xr:uid="{00000000-0005-0000-0000-000093000000}"/>
    <cellStyle name="20% - Акцент5 4 3 2" xfId="151" xr:uid="{00000000-0005-0000-0000-000094000000}"/>
    <cellStyle name="20% - Акцент5 4 4" xfId="152" xr:uid="{00000000-0005-0000-0000-000095000000}"/>
    <cellStyle name="20% - Акцент6 2" xfId="153" xr:uid="{00000000-0005-0000-0000-000096000000}"/>
    <cellStyle name="20% - Акцент6 2 2" xfId="154" xr:uid="{00000000-0005-0000-0000-000097000000}"/>
    <cellStyle name="20% - Акцент6 2 2 2" xfId="155" xr:uid="{00000000-0005-0000-0000-000098000000}"/>
    <cellStyle name="20% - Акцент6 2 2 2 2" xfId="156" xr:uid="{00000000-0005-0000-0000-000099000000}"/>
    <cellStyle name="20% - Акцент6 2 2 3" xfId="157" xr:uid="{00000000-0005-0000-0000-00009A000000}"/>
    <cellStyle name="20% - Акцент6 2 2 3 2" xfId="158" xr:uid="{00000000-0005-0000-0000-00009B000000}"/>
    <cellStyle name="20% - Акцент6 2 2 4" xfId="159" xr:uid="{00000000-0005-0000-0000-00009C000000}"/>
    <cellStyle name="20% - Акцент6 2 3" xfId="160" xr:uid="{00000000-0005-0000-0000-00009D000000}"/>
    <cellStyle name="20% - Акцент6 2 3 2" xfId="161" xr:uid="{00000000-0005-0000-0000-00009E000000}"/>
    <cellStyle name="20% - Акцент6 2 4" xfId="162" xr:uid="{00000000-0005-0000-0000-00009F000000}"/>
    <cellStyle name="20% - Акцент6 2 4 2" xfId="163" xr:uid="{00000000-0005-0000-0000-0000A0000000}"/>
    <cellStyle name="20% - Акцент6 2 5" xfId="164" xr:uid="{00000000-0005-0000-0000-0000A1000000}"/>
    <cellStyle name="20% - Акцент6 2_Лист5" xfId="165" xr:uid="{00000000-0005-0000-0000-0000A2000000}"/>
    <cellStyle name="20% - Акцент6 3" xfId="166" xr:uid="{00000000-0005-0000-0000-0000A3000000}"/>
    <cellStyle name="20% - Акцент6 3 2" xfId="167" xr:uid="{00000000-0005-0000-0000-0000A4000000}"/>
    <cellStyle name="20% - Акцент6 3 2 2" xfId="168" xr:uid="{00000000-0005-0000-0000-0000A5000000}"/>
    <cellStyle name="20% - Акцент6 3 2 2 2" xfId="169" xr:uid="{00000000-0005-0000-0000-0000A6000000}"/>
    <cellStyle name="20% - Акцент6 3 2 3" xfId="170" xr:uid="{00000000-0005-0000-0000-0000A7000000}"/>
    <cellStyle name="20% - Акцент6 3 2 3 2" xfId="171" xr:uid="{00000000-0005-0000-0000-0000A8000000}"/>
    <cellStyle name="20% - Акцент6 3 2 4" xfId="172" xr:uid="{00000000-0005-0000-0000-0000A9000000}"/>
    <cellStyle name="20% - Акцент6 3 3" xfId="173" xr:uid="{00000000-0005-0000-0000-0000AA000000}"/>
    <cellStyle name="20% - Акцент6 3 3 2" xfId="174" xr:uid="{00000000-0005-0000-0000-0000AB000000}"/>
    <cellStyle name="20% - Акцент6 3 4" xfId="175" xr:uid="{00000000-0005-0000-0000-0000AC000000}"/>
    <cellStyle name="20% - Акцент6 3_Лист5" xfId="176" xr:uid="{00000000-0005-0000-0000-0000AD000000}"/>
    <cellStyle name="20% - Акцент6 4" xfId="177" xr:uid="{00000000-0005-0000-0000-0000AE000000}"/>
    <cellStyle name="20% - Акцент6 4 2" xfId="178" xr:uid="{00000000-0005-0000-0000-0000AF000000}"/>
    <cellStyle name="20% - Акцент6 4 2 2" xfId="179" xr:uid="{00000000-0005-0000-0000-0000B0000000}"/>
    <cellStyle name="20% - Акцент6 4 3" xfId="180" xr:uid="{00000000-0005-0000-0000-0000B1000000}"/>
    <cellStyle name="20% - Акцент6 4 3 2" xfId="181" xr:uid="{00000000-0005-0000-0000-0000B2000000}"/>
    <cellStyle name="20% - Акцент6 4 4" xfId="182" xr:uid="{00000000-0005-0000-0000-0000B3000000}"/>
    <cellStyle name="40% - Акцент1 2" xfId="183" xr:uid="{00000000-0005-0000-0000-0000B4000000}"/>
    <cellStyle name="40% - Акцент1 2 2" xfId="184" xr:uid="{00000000-0005-0000-0000-0000B5000000}"/>
    <cellStyle name="40% - Акцент1 2 2 2" xfId="185" xr:uid="{00000000-0005-0000-0000-0000B6000000}"/>
    <cellStyle name="40% - Акцент1 2 2 2 2" xfId="186" xr:uid="{00000000-0005-0000-0000-0000B7000000}"/>
    <cellStyle name="40% - Акцент1 2 2 3" xfId="187" xr:uid="{00000000-0005-0000-0000-0000B8000000}"/>
    <cellStyle name="40% - Акцент1 2 2 3 2" xfId="188" xr:uid="{00000000-0005-0000-0000-0000B9000000}"/>
    <cellStyle name="40% - Акцент1 2 2 4" xfId="189" xr:uid="{00000000-0005-0000-0000-0000BA000000}"/>
    <cellStyle name="40% - Акцент1 2 3" xfId="190" xr:uid="{00000000-0005-0000-0000-0000BB000000}"/>
    <cellStyle name="40% - Акцент1 2 3 2" xfId="191" xr:uid="{00000000-0005-0000-0000-0000BC000000}"/>
    <cellStyle name="40% - Акцент1 2 4" xfId="192" xr:uid="{00000000-0005-0000-0000-0000BD000000}"/>
    <cellStyle name="40% - Акцент1 2 4 2" xfId="193" xr:uid="{00000000-0005-0000-0000-0000BE000000}"/>
    <cellStyle name="40% - Акцент1 2 5" xfId="194" xr:uid="{00000000-0005-0000-0000-0000BF000000}"/>
    <cellStyle name="40% - Акцент1 2_Лист5" xfId="195" xr:uid="{00000000-0005-0000-0000-0000C0000000}"/>
    <cellStyle name="40% - Акцент1 3" xfId="196" xr:uid="{00000000-0005-0000-0000-0000C1000000}"/>
    <cellStyle name="40% - Акцент1 3 2" xfId="197" xr:uid="{00000000-0005-0000-0000-0000C2000000}"/>
    <cellStyle name="40% - Акцент1 3 2 2" xfId="198" xr:uid="{00000000-0005-0000-0000-0000C3000000}"/>
    <cellStyle name="40% - Акцент1 3 2 2 2" xfId="199" xr:uid="{00000000-0005-0000-0000-0000C4000000}"/>
    <cellStyle name="40% - Акцент1 3 2 3" xfId="200" xr:uid="{00000000-0005-0000-0000-0000C5000000}"/>
    <cellStyle name="40% - Акцент1 3 2 3 2" xfId="201" xr:uid="{00000000-0005-0000-0000-0000C6000000}"/>
    <cellStyle name="40% - Акцент1 3 2 4" xfId="202" xr:uid="{00000000-0005-0000-0000-0000C7000000}"/>
    <cellStyle name="40% - Акцент1 3 3" xfId="203" xr:uid="{00000000-0005-0000-0000-0000C8000000}"/>
    <cellStyle name="40% - Акцент1 3 3 2" xfId="204" xr:uid="{00000000-0005-0000-0000-0000C9000000}"/>
    <cellStyle name="40% - Акцент1 3 4" xfId="205" xr:uid="{00000000-0005-0000-0000-0000CA000000}"/>
    <cellStyle name="40% - Акцент1 3_Лист5" xfId="206" xr:uid="{00000000-0005-0000-0000-0000CB000000}"/>
    <cellStyle name="40% - Акцент1 4" xfId="207" xr:uid="{00000000-0005-0000-0000-0000CC000000}"/>
    <cellStyle name="40% - Акцент1 4 2" xfId="208" xr:uid="{00000000-0005-0000-0000-0000CD000000}"/>
    <cellStyle name="40% - Акцент1 4 2 2" xfId="209" xr:uid="{00000000-0005-0000-0000-0000CE000000}"/>
    <cellStyle name="40% - Акцент1 4 3" xfId="210" xr:uid="{00000000-0005-0000-0000-0000CF000000}"/>
    <cellStyle name="40% - Акцент1 4 3 2" xfId="211" xr:uid="{00000000-0005-0000-0000-0000D0000000}"/>
    <cellStyle name="40% - Акцент1 4 4" xfId="212" xr:uid="{00000000-0005-0000-0000-0000D1000000}"/>
    <cellStyle name="40% - Акцент2 2" xfId="213" xr:uid="{00000000-0005-0000-0000-0000D2000000}"/>
    <cellStyle name="40% - Акцент2 2 2" xfId="214" xr:uid="{00000000-0005-0000-0000-0000D3000000}"/>
    <cellStyle name="40% - Акцент2 2 2 2" xfId="215" xr:uid="{00000000-0005-0000-0000-0000D4000000}"/>
    <cellStyle name="40% - Акцент2 2 2 2 2" xfId="216" xr:uid="{00000000-0005-0000-0000-0000D5000000}"/>
    <cellStyle name="40% - Акцент2 2 2 3" xfId="217" xr:uid="{00000000-0005-0000-0000-0000D6000000}"/>
    <cellStyle name="40% - Акцент2 2 2 3 2" xfId="218" xr:uid="{00000000-0005-0000-0000-0000D7000000}"/>
    <cellStyle name="40% - Акцент2 2 2 4" xfId="219" xr:uid="{00000000-0005-0000-0000-0000D8000000}"/>
    <cellStyle name="40% - Акцент2 2 3" xfId="220" xr:uid="{00000000-0005-0000-0000-0000D9000000}"/>
    <cellStyle name="40% - Акцент2 2 3 2" xfId="221" xr:uid="{00000000-0005-0000-0000-0000DA000000}"/>
    <cellStyle name="40% - Акцент2 2 4" xfId="222" xr:uid="{00000000-0005-0000-0000-0000DB000000}"/>
    <cellStyle name="40% - Акцент2 2 4 2" xfId="223" xr:uid="{00000000-0005-0000-0000-0000DC000000}"/>
    <cellStyle name="40% - Акцент2 2 5" xfId="224" xr:uid="{00000000-0005-0000-0000-0000DD000000}"/>
    <cellStyle name="40% - Акцент2 2_Лист5" xfId="225" xr:uid="{00000000-0005-0000-0000-0000DE000000}"/>
    <cellStyle name="40% - Акцент2 3" xfId="226" xr:uid="{00000000-0005-0000-0000-0000DF000000}"/>
    <cellStyle name="40% - Акцент2 3 2" xfId="227" xr:uid="{00000000-0005-0000-0000-0000E0000000}"/>
    <cellStyle name="40% - Акцент2 3 2 2" xfId="228" xr:uid="{00000000-0005-0000-0000-0000E1000000}"/>
    <cellStyle name="40% - Акцент2 3 2 2 2" xfId="229" xr:uid="{00000000-0005-0000-0000-0000E2000000}"/>
    <cellStyle name="40% - Акцент2 3 2 3" xfId="230" xr:uid="{00000000-0005-0000-0000-0000E3000000}"/>
    <cellStyle name="40% - Акцент2 3 2 3 2" xfId="231" xr:uid="{00000000-0005-0000-0000-0000E4000000}"/>
    <cellStyle name="40% - Акцент2 3 2 4" xfId="232" xr:uid="{00000000-0005-0000-0000-0000E5000000}"/>
    <cellStyle name="40% - Акцент2 3 3" xfId="233" xr:uid="{00000000-0005-0000-0000-0000E6000000}"/>
    <cellStyle name="40% - Акцент2 3 3 2" xfId="234" xr:uid="{00000000-0005-0000-0000-0000E7000000}"/>
    <cellStyle name="40% - Акцент2 3 4" xfId="235" xr:uid="{00000000-0005-0000-0000-0000E8000000}"/>
    <cellStyle name="40% - Акцент2 3_Лист5" xfId="236" xr:uid="{00000000-0005-0000-0000-0000E9000000}"/>
    <cellStyle name="40% - Акцент2 4" xfId="237" xr:uid="{00000000-0005-0000-0000-0000EA000000}"/>
    <cellStyle name="40% - Акцент2 4 2" xfId="238" xr:uid="{00000000-0005-0000-0000-0000EB000000}"/>
    <cellStyle name="40% - Акцент2 4 2 2" xfId="239" xr:uid="{00000000-0005-0000-0000-0000EC000000}"/>
    <cellStyle name="40% - Акцент2 4 3" xfId="240" xr:uid="{00000000-0005-0000-0000-0000ED000000}"/>
    <cellStyle name="40% - Акцент2 4 3 2" xfId="241" xr:uid="{00000000-0005-0000-0000-0000EE000000}"/>
    <cellStyle name="40% - Акцент2 4 4" xfId="242" xr:uid="{00000000-0005-0000-0000-0000EF000000}"/>
    <cellStyle name="40% - Акцент3 2" xfId="243" xr:uid="{00000000-0005-0000-0000-0000F0000000}"/>
    <cellStyle name="40% - Акцент3 2 2" xfId="244" xr:uid="{00000000-0005-0000-0000-0000F1000000}"/>
    <cellStyle name="40% - Акцент3 2 2 2" xfId="245" xr:uid="{00000000-0005-0000-0000-0000F2000000}"/>
    <cellStyle name="40% - Акцент3 2 2 2 2" xfId="246" xr:uid="{00000000-0005-0000-0000-0000F3000000}"/>
    <cellStyle name="40% - Акцент3 2 2 3" xfId="247" xr:uid="{00000000-0005-0000-0000-0000F4000000}"/>
    <cellStyle name="40% - Акцент3 2 2 3 2" xfId="248" xr:uid="{00000000-0005-0000-0000-0000F5000000}"/>
    <cellStyle name="40% - Акцент3 2 2 4" xfId="249" xr:uid="{00000000-0005-0000-0000-0000F6000000}"/>
    <cellStyle name="40% - Акцент3 2 3" xfId="250" xr:uid="{00000000-0005-0000-0000-0000F7000000}"/>
    <cellStyle name="40% - Акцент3 2 3 2" xfId="251" xr:uid="{00000000-0005-0000-0000-0000F8000000}"/>
    <cellStyle name="40% - Акцент3 2 4" xfId="252" xr:uid="{00000000-0005-0000-0000-0000F9000000}"/>
    <cellStyle name="40% - Акцент3 2 4 2" xfId="253" xr:uid="{00000000-0005-0000-0000-0000FA000000}"/>
    <cellStyle name="40% - Акцент3 2 5" xfId="254" xr:uid="{00000000-0005-0000-0000-0000FB000000}"/>
    <cellStyle name="40% - Акцент3 2_Лист5" xfId="255" xr:uid="{00000000-0005-0000-0000-0000FC000000}"/>
    <cellStyle name="40% - Акцент3 3" xfId="256" xr:uid="{00000000-0005-0000-0000-0000FD000000}"/>
    <cellStyle name="40% - Акцент3 3 2" xfId="257" xr:uid="{00000000-0005-0000-0000-0000FE000000}"/>
    <cellStyle name="40% - Акцент3 3 2 2" xfId="258" xr:uid="{00000000-0005-0000-0000-0000FF000000}"/>
    <cellStyle name="40% - Акцент3 3 2 2 2" xfId="259" xr:uid="{00000000-0005-0000-0000-000000010000}"/>
    <cellStyle name="40% - Акцент3 3 2 3" xfId="260" xr:uid="{00000000-0005-0000-0000-000001010000}"/>
    <cellStyle name="40% - Акцент3 3 2 3 2" xfId="261" xr:uid="{00000000-0005-0000-0000-000002010000}"/>
    <cellStyle name="40% - Акцент3 3 2 4" xfId="262" xr:uid="{00000000-0005-0000-0000-000003010000}"/>
    <cellStyle name="40% - Акцент3 3 3" xfId="263" xr:uid="{00000000-0005-0000-0000-000004010000}"/>
    <cellStyle name="40% - Акцент3 3 3 2" xfId="264" xr:uid="{00000000-0005-0000-0000-000005010000}"/>
    <cellStyle name="40% - Акцент3 3 4" xfId="265" xr:uid="{00000000-0005-0000-0000-000006010000}"/>
    <cellStyle name="40% - Акцент3 3_Лист5" xfId="266" xr:uid="{00000000-0005-0000-0000-000007010000}"/>
    <cellStyle name="40% - Акцент3 4" xfId="267" xr:uid="{00000000-0005-0000-0000-000008010000}"/>
    <cellStyle name="40% - Акцент3 4 2" xfId="268" xr:uid="{00000000-0005-0000-0000-000009010000}"/>
    <cellStyle name="40% - Акцент3 4 2 2" xfId="269" xr:uid="{00000000-0005-0000-0000-00000A010000}"/>
    <cellStyle name="40% - Акцент3 4 3" xfId="270" xr:uid="{00000000-0005-0000-0000-00000B010000}"/>
    <cellStyle name="40% - Акцент3 4 3 2" xfId="271" xr:uid="{00000000-0005-0000-0000-00000C010000}"/>
    <cellStyle name="40% - Акцент3 4 4" xfId="272" xr:uid="{00000000-0005-0000-0000-00000D010000}"/>
    <cellStyle name="40% - Акцент4 2" xfId="273" xr:uid="{00000000-0005-0000-0000-00000E010000}"/>
    <cellStyle name="40% - Акцент4 2 2" xfId="274" xr:uid="{00000000-0005-0000-0000-00000F010000}"/>
    <cellStyle name="40% - Акцент4 2 2 2" xfId="275" xr:uid="{00000000-0005-0000-0000-000010010000}"/>
    <cellStyle name="40% - Акцент4 2 2 2 2" xfId="276" xr:uid="{00000000-0005-0000-0000-000011010000}"/>
    <cellStyle name="40% - Акцент4 2 2 3" xfId="277" xr:uid="{00000000-0005-0000-0000-000012010000}"/>
    <cellStyle name="40% - Акцент4 2 2 3 2" xfId="278" xr:uid="{00000000-0005-0000-0000-000013010000}"/>
    <cellStyle name="40% - Акцент4 2 2 4" xfId="279" xr:uid="{00000000-0005-0000-0000-000014010000}"/>
    <cellStyle name="40% - Акцент4 2 3" xfId="280" xr:uid="{00000000-0005-0000-0000-000015010000}"/>
    <cellStyle name="40% - Акцент4 2 3 2" xfId="281" xr:uid="{00000000-0005-0000-0000-000016010000}"/>
    <cellStyle name="40% - Акцент4 2 4" xfId="282" xr:uid="{00000000-0005-0000-0000-000017010000}"/>
    <cellStyle name="40% - Акцент4 2 4 2" xfId="283" xr:uid="{00000000-0005-0000-0000-000018010000}"/>
    <cellStyle name="40% - Акцент4 2 5" xfId="284" xr:uid="{00000000-0005-0000-0000-000019010000}"/>
    <cellStyle name="40% - Акцент4 2_Лист5" xfId="285" xr:uid="{00000000-0005-0000-0000-00001A010000}"/>
    <cellStyle name="40% - Акцент4 3" xfId="286" xr:uid="{00000000-0005-0000-0000-00001B010000}"/>
    <cellStyle name="40% - Акцент4 3 2" xfId="287" xr:uid="{00000000-0005-0000-0000-00001C010000}"/>
    <cellStyle name="40% - Акцент4 3 2 2" xfId="288" xr:uid="{00000000-0005-0000-0000-00001D010000}"/>
    <cellStyle name="40% - Акцент4 3 2 2 2" xfId="289" xr:uid="{00000000-0005-0000-0000-00001E010000}"/>
    <cellStyle name="40% - Акцент4 3 2 3" xfId="290" xr:uid="{00000000-0005-0000-0000-00001F010000}"/>
    <cellStyle name="40% - Акцент4 3 2 3 2" xfId="291" xr:uid="{00000000-0005-0000-0000-000020010000}"/>
    <cellStyle name="40% - Акцент4 3 2 4" xfId="292" xr:uid="{00000000-0005-0000-0000-000021010000}"/>
    <cellStyle name="40% - Акцент4 3 3" xfId="293" xr:uid="{00000000-0005-0000-0000-000022010000}"/>
    <cellStyle name="40% - Акцент4 3 3 2" xfId="294" xr:uid="{00000000-0005-0000-0000-000023010000}"/>
    <cellStyle name="40% - Акцент4 3 4" xfId="295" xr:uid="{00000000-0005-0000-0000-000024010000}"/>
    <cellStyle name="40% - Акцент4 3_Лист5" xfId="296" xr:uid="{00000000-0005-0000-0000-000025010000}"/>
    <cellStyle name="40% - Акцент4 4" xfId="297" xr:uid="{00000000-0005-0000-0000-000026010000}"/>
    <cellStyle name="40% - Акцент4 4 2" xfId="298" xr:uid="{00000000-0005-0000-0000-000027010000}"/>
    <cellStyle name="40% - Акцент4 4 2 2" xfId="299" xr:uid="{00000000-0005-0000-0000-000028010000}"/>
    <cellStyle name="40% - Акцент4 4 3" xfId="300" xr:uid="{00000000-0005-0000-0000-000029010000}"/>
    <cellStyle name="40% - Акцент4 4 3 2" xfId="301" xr:uid="{00000000-0005-0000-0000-00002A010000}"/>
    <cellStyle name="40% - Акцент4 4 4" xfId="302" xr:uid="{00000000-0005-0000-0000-00002B010000}"/>
    <cellStyle name="40% - Акцент5 2" xfId="303" xr:uid="{00000000-0005-0000-0000-00002C010000}"/>
    <cellStyle name="40% - Акцент5 2 2" xfId="304" xr:uid="{00000000-0005-0000-0000-00002D010000}"/>
    <cellStyle name="40% - Акцент5 2 2 2" xfId="305" xr:uid="{00000000-0005-0000-0000-00002E010000}"/>
    <cellStyle name="40% - Акцент5 2 2 2 2" xfId="306" xr:uid="{00000000-0005-0000-0000-00002F010000}"/>
    <cellStyle name="40% - Акцент5 2 2 3" xfId="307" xr:uid="{00000000-0005-0000-0000-000030010000}"/>
    <cellStyle name="40% - Акцент5 2 2 3 2" xfId="308" xr:uid="{00000000-0005-0000-0000-000031010000}"/>
    <cellStyle name="40% - Акцент5 2 2 4" xfId="309" xr:uid="{00000000-0005-0000-0000-000032010000}"/>
    <cellStyle name="40% - Акцент5 2 3" xfId="310" xr:uid="{00000000-0005-0000-0000-000033010000}"/>
    <cellStyle name="40% - Акцент5 2 3 2" xfId="311" xr:uid="{00000000-0005-0000-0000-000034010000}"/>
    <cellStyle name="40% - Акцент5 2 4" xfId="312" xr:uid="{00000000-0005-0000-0000-000035010000}"/>
    <cellStyle name="40% - Акцент5 2 4 2" xfId="313" xr:uid="{00000000-0005-0000-0000-000036010000}"/>
    <cellStyle name="40% - Акцент5 2 5" xfId="314" xr:uid="{00000000-0005-0000-0000-000037010000}"/>
    <cellStyle name="40% - Акцент5 2_Лист5" xfId="315" xr:uid="{00000000-0005-0000-0000-000038010000}"/>
    <cellStyle name="40% - Акцент5 3" xfId="316" xr:uid="{00000000-0005-0000-0000-000039010000}"/>
    <cellStyle name="40% - Акцент5 3 2" xfId="317" xr:uid="{00000000-0005-0000-0000-00003A010000}"/>
    <cellStyle name="40% - Акцент5 3 2 2" xfId="318" xr:uid="{00000000-0005-0000-0000-00003B010000}"/>
    <cellStyle name="40% - Акцент5 3 2 2 2" xfId="319" xr:uid="{00000000-0005-0000-0000-00003C010000}"/>
    <cellStyle name="40% - Акцент5 3 2 3" xfId="320" xr:uid="{00000000-0005-0000-0000-00003D010000}"/>
    <cellStyle name="40% - Акцент5 3 2 3 2" xfId="321" xr:uid="{00000000-0005-0000-0000-00003E010000}"/>
    <cellStyle name="40% - Акцент5 3 2 4" xfId="322" xr:uid="{00000000-0005-0000-0000-00003F010000}"/>
    <cellStyle name="40% - Акцент5 3 3" xfId="323" xr:uid="{00000000-0005-0000-0000-000040010000}"/>
    <cellStyle name="40% - Акцент5 3 3 2" xfId="324" xr:uid="{00000000-0005-0000-0000-000041010000}"/>
    <cellStyle name="40% - Акцент5 3 4" xfId="325" xr:uid="{00000000-0005-0000-0000-000042010000}"/>
    <cellStyle name="40% - Акцент5 3_Лист5" xfId="326" xr:uid="{00000000-0005-0000-0000-000043010000}"/>
    <cellStyle name="40% - Акцент5 4" xfId="327" xr:uid="{00000000-0005-0000-0000-000044010000}"/>
    <cellStyle name="40% - Акцент5 4 2" xfId="328" xr:uid="{00000000-0005-0000-0000-000045010000}"/>
    <cellStyle name="40% - Акцент5 4 2 2" xfId="329" xr:uid="{00000000-0005-0000-0000-000046010000}"/>
    <cellStyle name="40% - Акцент5 4 3" xfId="330" xr:uid="{00000000-0005-0000-0000-000047010000}"/>
    <cellStyle name="40% - Акцент5 4 3 2" xfId="331" xr:uid="{00000000-0005-0000-0000-000048010000}"/>
    <cellStyle name="40% - Акцент5 4 4" xfId="332" xr:uid="{00000000-0005-0000-0000-000049010000}"/>
    <cellStyle name="40% - Акцент6 2" xfId="333" xr:uid="{00000000-0005-0000-0000-00004A010000}"/>
    <cellStyle name="40% - Акцент6 2 2" xfId="334" xr:uid="{00000000-0005-0000-0000-00004B010000}"/>
    <cellStyle name="40% - Акцент6 2 2 2" xfId="335" xr:uid="{00000000-0005-0000-0000-00004C010000}"/>
    <cellStyle name="40% - Акцент6 2 2 2 2" xfId="336" xr:uid="{00000000-0005-0000-0000-00004D010000}"/>
    <cellStyle name="40% - Акцент6 2 2 3" xfId="337" xr:uid="{00000000-0005-0000-0000-00004E010000}"/>
    <cellStyle name="40% - Акцент6 2 2 3 2" xfId="338" xr:uid="{00000000-0005-0000-0000-00004F010000}"/>
    <cellStyle name="40% - Акцент6 2 2 4" xfId="339" xr:uid="{00000000-0005-0000-0000-000050010000}"/>
    <cellStyle name="40% - Акцент6 2 3" xfId="340" xr:uid="{00000000-0005-0000-0000-000051010000}"/>
    <cellStyle name="40% - Акцент6 2 3 2" xfId="341" xr:uid="{00000000-0005-0000-0000-000052010000}"/>
    <cellStyle name="40% - Акцент6 2 4" xfId="342" xr:uid="{00000000-0005-0000-0000-000053010000}"/>
    <cellStyle name="40% - Акцент6 2 4 2" xfId="343" xr:uid="{00000000-0005-0000-0000-000054010000}"/>
    <cellStyle name="40% - Акцент6 2 5" xfId="344" xr:uid="{00000000-0005-0000-0000-000055010000}"/>
    <cellStyle name="40% - Акцент6 2_Лист5" xfId="345" xr:uid="{00000000-0005-0000-0000-000056010000}"/>
    <cellStyle name="40% - Акцент6 3" xfId="346" xr:uid="{00000000-0005-0000-0000-000057010000}"/>
    <cellStyle name="40% - Акцент6 3 2" xfId="347" xr:uid="{00000000-0005-0000-0000-000058010000}"/>
    <cellStyle name="40% - Акцент6 3 2 2" xfId="348" xr:uid="{00000000-0005-0000-0000-000059010000}"/>
    <cellStyle name="40% - Акцент6 3 2 2 2" xfId="349" xr:uid="{00000000-0005-0000-0000-00005A010000}"/>
    <cellStyle name="40% - Акцент6 3 2 3" xfId="350" xr:uid="{00000000-0005-0000-0000-00005B010000}"/>
    <cellStyle name="40% - Акцент6 3 2 3 2" xfId="351" xr:uid="{00000000-0005-0000-0000-00005C010000}"/>
    <cellStyle name="40% - Акцент6 3 2 4" xfId="352" xr:uid="{00000000-0005-0000-0000-00005D010000}"/>
    <cellStyle name="40% - Акцент6 3 3" xfId="353" xr:uid="{00000000-0005-0000-0000-00005E010000}"/>
    <cellStyle name="40% - Акцент6 3 3 2" xfId="354" xr:uid="{00000000-0005-0000-0000-00005F010000}"/>
    <cellStyle name="40% - Акцент6 3 4" xfId="355" xr:uid="{00000000-0005-0000-0000-000060010000}"/>
    <cellStyle name="40% - Акцент6 3_Лист5" xfId="356" xr:uid="{00000000-0005-0000-0000-000061010000}"/>
    <cellStyle name="40% - Акцент6 4" xfId="357" xr:uid="{00000000-0005-0000-0000-000062010000}"/>
    <cellStyle name="40% - Акцент6 4 2" xfId="358" xr:uid="{00000000-0005-0000-0000-000063010000}"/>
    <cellStyle name="40% - Акцент6 4 2 2" xfId="359" xr:uid="{00000000-0005-0000-0000-000064010000}"/>
    <cellStyle name="40% - Акцент6 4 3" xfId="360" xr:uid="{00000000-0005-0000-0000-000065010000}"/>
    <cellStyle name="40% - Акцент6 4 3 2" xfId="361" xr:uid="{00000000-0005-0000-0000-000066010000}"/>
    <cellStyle name="40% - Акцент6 4 4" xfId="362" xr:uid="{00000000-0005-0000-0000-000067010000}"/>
    <cellStyle name="60% - Акцент1 2" xfId="363" xr:uid="{00000000-0005-0000-0000-000068010000}"/>
    <cellStyle name="60% - Акцент1 2 2" xfId="364" xr:uid="{00000000-0005-0000-0000-000069010000}"/>
    <cellStyle name="60% - Акцент1 2 2 2" xfId="365" xr:uid="{00000000-0005-0000-0000-00006A010000}"/>
    <cellStyle name="60% - Акцент1 2 2 2 2" xfId="366" xr:uid="{00000000-0005-0000-0000-00006B010000}"/>
    <cellStyle name="60% - Акцент1 2 3" xfId="367" xr:uid="{00000000-0005-0000-0000-00006C010000}"/>
    <cellStyle name="60% - Акцент1 2 3 2" xfId="368" xr:uid="{00000000-0005-0000-0000-00006D010000}"/>
    <cellStyle name="60% - Акцент1 2_Лист5" xfId="369" xr:uid="{00000000-0005-0000-0000-00006E010000}"/>
    <cellStyle name="60% - Акцент1 3" xfId="370" xr:uid="{00000000-0005-0000-0000-00006F010000}"/>
    <cellStyle name="60% - Акцент1 3 2" xfId="371" xr:uid="{00000000-0005-0000-0000-000070010000}"/>
    <cellStyle name="60% - Акцент1 3 2 2" xfId="372" xr:uid="{00000000-0005-0000-0000-000071010000}"/>
    <cellStyle name="60% - Акцент1 3 2 2 2" xfId="373" xr:uid="{00000000-0005-0000-0000-000072010000}"/>
    <cellStyle name="60% - Акцент1 3_Лист5" xfId="374" xr:uid="{00000000-0005-0000-0000-000073010000}"/>
    <cellStyle name="60% - Акцент1 4" xfId="375" xr:uid="{00000000-0005-0000-0000-000074010000}"/>
    <cellStyle name="60% - Акцент1 4 2" xfId="376" xr:uid="{00000000-0005-0000-0000-000075010000}"/>
    <cellStyle name="60% - Акцент1 4 2 2" xfId="377" xr:uid="{00000000-0005-0000-0000-000076010000}"/>
    <cellStyle name="60% - Акцент2 2" xfId="378" xr:uid="{00000000-0005-0000-0000-000077010000}"/>
    <cellStyle name="60% - Акцент2 2 2" xfId="379" xr:uid="{00000000-0005-0000-0000-000078010000}"/>
    <cellStyle name="60% - Акцент2 2 2 2" xfId="380" xr:uid="{00000000-0005-0000-0000-000079010000}"/>
    <cellStyle name="60% - Акцент2 2 2 2 2" xfId="381" xr:uid="{00000000-0005-0000-0000-00007A010000}"/>
    <cellStyle name="60% - Акцент2 2 3" xfId="382" xr:uid="{00000000-0005-0000-0000-00007B010000}"/>
    <cellStyle name="60% - Акцент2 2 3 2" xfId="383" xr:uid="{00000000-0005-0000-0000-00007C010000}"/>
    <cellStyle name="60% - Акцент2 2_Лист5" xfId="384" xr:uid="{00000000-0005-0000-0000-00007D010000}"/>
    <cellStyle name="60% - Акцент2 3" xfId="385" xr:uid="{00000000-0005-0000-0000-00007E010000}"/>
    <cellStyle name="60% - Акцент2 3 2" xfId="386" xr:uid="{00000000-0005-0000-0000-00007F010000}"/>
    <cellStyle name="60% - Акцент2 3 2 2" xfId="387" xr:uid="{00000000-0005-0000-0000-000080010000}"/>
    <cellStyle name="60% - Акцент2 3 2 2 2" xfId="388" xr:uid="{00000000-0005-0000-0000-000081010000}"/>
    <cellStyle name="60% - Акцент2 3_Лист5" xfId="389" xr:uid="{00000000-0005-0000-0000-000082010000}"/>
    <cellStyle name="60% - Акцент2 4" xfId="390" xr:uid="{00000000-0005-0000-0000-000083010000}"/>
    <cellStyle name="60% - Акцент2 4 2" xfId="391" xr:uid="{00000000-0005-0000-0000-000084010000}"/>
    <cellStyle name="60% - Акцент2 4 2 2" xfId="392" xr:uid="{00000000-0005-0000-0000-000085010000}"/>
    <cellStyle name="60% - Акцент3 2" xfId="393" xr:uid="{00000000-0005-0000-0000-000086010000}"/>
    <cellStyle name="60% - Акцент3 2 2" xfId="394" xr:uid="{00000000-0005-0000-0000-000087010000}"/>
    <cellStyle name="60% - Акцент3 2 2 2" xfId="395" xr:uid="{00000000-0005-0000-0000-000088010000}"/>
    <cellStyle name="60% - Акцент3 2 2 2 2" xfId="396" xr:uid="{00000000-0005-0000-0000-000089010000}"/>
    <cellStyle name="60% - Акцент3 2 3" xfId="397" xr:uid="{00000000-0005-0000-0000-00008A010000}"/>
    <cellStyle name="60% - Акцент3 2 3 2" xfId="398" xr:uid="{00000000-0005-0000-0000-00008B010000}"/>
    <cellStyle name="60% - Акцент3 2_Лист5" xfId="399" xr:uid="{00000000-0005-0000-0000-00008C010000}"/>
    <cellStyle name="60% - Акцент3 3" xfId="400" xr:uid="{00000000-0005-0000-0000-00008D010000}"/>
    <cellStyle name="60% - Акцент3 3 2" xfId="401" xr:uid="{00000000-0005-0000-0000-00008E010000}"/>
    <cellStyle name="60% - Акцент3 3 2 2" xfId="402" xr:uid="{00000000-0005-0000-0000-00008F010000}"/>
    <cellStyle name="60% - Акцент3 3 2 2 2" xfId="403" xr:uid="{00000000-0005-0000-0000-000090010000}"/>
    <cellStyle name="60% - Акцент3 3_Лист5" xfId="404" xr:uid="{00000000-0005-0000-0000-000091010000}"/>
    <cellStyle name="60% - Акцент3 4" xfId="405" xr:uid="{00000000-0005-0000-0000-000092010000}"/>
    <cellStyle name="60% - Акцент3 4 2" xfId="406" xr:uid="{00000000-0005-0000-0000-000093010000}"/>
    <cellStyle name="60% - Акцент3 4 2 2" xfId="407" xr:uid="{00000000-0005-0000-0000-000094010000}"/>
    <cellStyle name="60% - Акцент4 2" xfId="408" xr:uid="{00000000-0005-0000-0000-000095010000}"/>
    <cellStyle name="60% - Акцент4 2 2" xfId="409" xr:uid="{00000000-0005-0000-0000-000096010000}"/>
    <cellStyle name="60% - Акцент4 2 2 2" xfId="410" xr:uid="{00000000-0005-0000-0000-000097010000}"/>
    <cellStyle name="60% - Акцент4 2 2 2 2" xfId="411" xr:uid="{00000000-0005-0000-0000-000098010000}"/>
    <cellStyle name="60% - Акцент4 2 3" xfId="412" xr:uid="{00000000-0005-0000-0000-000099010000}"/>
    <cellStyle name="60% - Акцент4 2 3 2" xfId="413" xr:uid="{00000000-0005-0000-0000-00009A010000}"/>
    <cellStyle name="60% - Акцент4 2_Лист5" xfId="414" xr:uid="{00000000-0005-0000-0000-00009B010000}"/>
    <cellStyle name="60% - Акцент4 3" xfId="415" xr:uid="{00000000-0005-0000-0000-00009C010000}"/>
    <cellStyle name="60% - Акцент4 3 2" xfId="416" xr:uid="{00000000-0005-0000-0000-00009D010000}"/>
    <cellStyle name="60% - Акцент4 3 2 2" xfId="417" xr:uid="{00000000-0005-0000-0000-00009E010000}"/>
    <cellStyle name="60% - Акцент4 3 2 2 2" xfId="418" xr:uid="{00000000-0005-0000-0000-00009F010000}"/>
    <cellStyle name="60% - Акцент4 3_Лист5" xfId="419" xr:uid="{00000000-0005-0000-0000-0000A0010000}"/>
    <cellStyle name="60% - Акцент4 4" xfId="420" xr:uid="{00000000-0005-0000-0000-0000A1010000}"/>
    <cellStyle name="60% - Акцент4 4 2" xfId="421" xr:uid="{00000000-0005-0000-0000-0000A2010000}"/>
    <cellStyle name="60% - Акцент4 4 2 2" xfId="422" xr:uid="{00000000-0005-0000-0000-0000A3010000}"/>
    <cellStyle name="60% - Акцент5 2" xfId="423" xr:uid="{00000000-0005-0000-0000-0000A4010000}"/>
    <cellStyle name="60% - Акцент5 2 2" xfId="424" xr:uid="{00000000-0005-0000-0000-0000A5010000}"/>
    <cellStyle name="60% - Акцент5 2 2 2" xfId="425" xr:uid="{00000000-0005-0000-0000-0000A6010000}"/>
    <cellStyle name="60% - Акцент5 2 2 2 2" xfId="426" xr:uid="{00000000-0005-0000-0000-0000A7010000}"/>
    <cellStyle name="60% - Акцент5 2 3" xfId="427" xr:uid="{00000000-0005-0000-0000-0000A8010000}"/>
    <cellStyle name="60% - Акцент5 2 3 2" xfId="428" xr:uid="{00000000-0005-0000-0000-0000A9010000}"/>
    <cellStyle name="60% - Акцент5 2_Лист5" xfId="429" xr:uid="{00000000-0005-0000-0000-0000AA010000}"/>
    <cellStyle name="60% - Акцент5 3" xfId="430" xr:uid="{00000000-0005-0000-0000-0000AB010000}"/>
    <cellStyle name="60% - Акцент5 3 2" xfId="431" xr:uid="{00000000-0005-0000-0000-0000AC010000}"/>
    <cellStyle name="60% - Акцент5 3 2 2" xfId="432" xr:uid="{00000000-0005-0000-0000-0000AD010000}"/>
    <cellStyle name="60% - Акцент5 3 2 2 2" xfId="433" xr:uid="{00000000-0005-0000-0000-0000AE010000}"/>
    <cellStyle name="60% - Акцент5 3_Лист5" xfId="434" xr:uid="{00000000-0005-0000-0000-0000AF010000}"/>
    <cellStyle name="60% - Акцент5 4" xfId="435" xr:uid="{00000000-0005-0000-0000-0000B0010000}"/>
    <cellStyle name="60% - Акцент5 4 2" xfId="436" xr:uid="{00000000-0005-0000-0000-0000B1010000}"/>
    <cellStyle name="60% - Акцент5 4 2 2" xfId="437" xr:uid="{00000000-0005-0000-0000-0000B2010000}"/>
    <cellStyle name="60% - Акцент6 2" xfId="438" xr:uid="{00000000-0005-0000-0000-0000B3010000}"/>
    <cellStyle name="60% - Акцент6 2 2" xfId="439" xr:uid="{00000000-0005-0000-0000-0000B4010000}"/>
    <cellStyle name="60% - Акцент6 2 2 2" xfId="440" xr:uid="{00000000-0005-0000-0000-0000B5010000}"/>
    <cellStyle name="60% - Акцент6 2 2 2 2" xfId="441" xr:uid="{00000000-0005-0000-0000-0000B6010000}"/>
    <cellStyle name="60% - Акцент6 2 3" xfId="442" xr:uid="{00000000-0005-0000-0000-0000B7010000}"/>
    <cellStyle name="60% - Акцент6 2 3 2" xfId="443" xr:uid="{00000000-0005-0000-0000-0000B8010000}"/>
    <cellStyle name="60% - Акцент6 2_Лист5" xfId="444" xr:uid="{00000000-0005-0000-0000-0000B9010000}"/>
    <cellStyle name="60% - Акцент6 3" xfId="445" xr:uid="{00000000-0005-0000-0000-0000BA010000}"/>
    <cellStyle name="60% - Акцент6 3 2" xfId="446" xr:uid="{00000000-0005-0000-0000-0000BB010000}"/>
    <cellStyle name="60% - Акцент6 3 2 2" xfId="447" xr:uid="{00000000-0005-0000-0000-0000BC010000}"/>
    <cellStyle name="60% - Акцент6 3 2 2 2" xfId="448" xr:uid="{00000000-0005-0000-0000-0000BD010000}"/>
    <cellStyle name="60% - Акцент6 3_Лист5" xfId="449" xr:uid="{00000000-0005-0000-0000-0000BE010000}"/>
    <cellStyle name="60% - Акцент6 4" xfId="450" xr:uid="{00000000-0005-0000-0000-0000BF010000}"/>
    <cellStyle name="60% - Акцент6 4 2" xfId="451" xr:uid="{00000000-0005-0000-0000-0000C0010000}"/>
    <cellStyle name="60% - Акцент6 4 2 2" xfId="452" xr:uid="{00000000-0005-0000-0000-0000C1010000}"/>
    <cellStyle name="Акцент1 2" xfId="453" xr:uid="{00000000-0005-0000-0000-0000C2010000}"/>
    <cellStyle name="Акцент1 2 2" xfId="454" xr:uid="{00000000-0005-0000-0000-0000C3010000}"/>
    <cellStyle name="Акцент1 2 2 2" xfId="455" xr:uid="{00000000-0005-0000-0000-0000C4010000}"/>
    <cellStyle name="Акцент1 2 2 2 2" xfId="456" xr:uid="{00000000-0005-0000-0000-0000C5010000}"/>
    <cellStyle name="Акцент1 2 3" xfId="457" xr:uid="{00000000-0005-0000-0000-0000C6010000}"/>
    <cellStyle name="Акцент1 2 3 2" xfId="458" xr:uid="{00000000-0005-0000-0000-0000C7010000}"/>
    <cellStyle name="Акцент1 2_Лист5" xfId="459" xr:uid="{00000000-0005-0000-0000-0000C8010000}"/>
    <cellStyle name="Акцент1 3" xfId="460" xr:uid="{00000000-0005-0000-0000-0000C9010000}"/>
    <cellStyle name="Акцент1 3 2" xfId="461" xr:uid="{00000000-0005-0000-0000-0000CA010000}"/>
    <cellStyle name="Акцент1 3 2 2" xfId="462" xr:uid="{00000000-0005-0000-0000-0000CB010000}"/>
    <cellStyle name="Акцент1 3 2 2 2" xfId="463" xr:uid="{00000000-0005-0000-0000-0000CC010000}"/>
    <cellStyle name="Акцент1 3_Лист5" xfId="464" xr:uid="{00000000-0005-0000-0000-0000CD010000}"/>
    <cellStyle name="Акцент1 4" xfId="465" xr:uid="{00000000-0005-0000-0000-0000CE010000}"/>
    <cellStyle name="Акцент1 4 2" xfId="466" xr:uid="{00000000-0005-0000-0000-0000CF010000}"/>
    <cellStyle name="Акцент1 4 2 2" xfId="467" xr:uid="{00000000-0005-0000-0000-0000D0010000}"/>
    <cellStyle name="Акцент1 5" xfId="468" xr:uid="{00000000-0005-0000-0000-0000D1010000}"/>
    <cellStyle name="Акцент1 5 2" xfId="469" xr:uid="{00000000-0005-0000-0000-0000D2010000}"/>
    <cellStyle name="Акцент1 6" xfId="470" xr:uid="{00000000-0005-0000-0000-0000D3010000}"/>
    <cellStyle name="Акцент1 7" xfId="471" xr:uid="{00000000-0005-0000-0000-0000D4010000}"/>
    <cellStyle name="Акцент1 8" xfId="472" xr:uid="{00000000-0005-0000-0000-0000D5010000}"/>
    <cellStyle name="Акцент1 9" xfId="473" xr:uid="{00000000-0005-0000-0000-0000D6010000}"/>
    <cellStyle name="Акцент2 2" xfId="474" xr:uid="{00000000-0005-0000-0000-0000D7010000}"/>
    <cellStyle name="Акцент2 2 2" xfId="475" xr:uid="{00000000-0005-0000-0000-0000D8010000}"/>
    <cellStyle name="Акцент2 2 2 2" xfId="476" xr:uid="{00000000-0005-0000-0000-0000D9010000}"/>
    <cellStyle name="Акцент2 2 2 2 2" xfId="477" xr:uid="{00000000-0005-0000-0000-0000DA010000}"/>
    <cellStyle name="Акцент2 2 3" xfId="478" xr:uid="{00000000-0005-0000-0000-0000DB010000}"/>
    <cellStyle name="Акцент2 2 3 2" xfId="479" xr:uid="{00000000-0005-0000-0000-0000DC010000}"/>
    <cellStyle name="Акцент2 2_Лист5" xfId="480" xr:uid="{00000000-0005-0000-0000-0000DD010000}"/>
    <cellStyle name="Акцент2 3" xfId="481" xr:uid="{00000000-0005-0000-0000-0000DE010000}"/>
    <cellStyle name="Акцент2 3 2" xfId="482" xr:uid="{00000000-0005-0000-0000-0000DF010000}"/>
    <cellStyle name="Акцент2 3 2 2" xfId="483" xr:uid="{00000000-0005-0000-0000-0000E0010000}"/>
    <cellStyle name="Акцент2 3 2 2 2" xfId="484" xr:uid="{00000000-0005-0000-0000-0000E1010000}"/>
    <cellStyle name="Акцент2 3_Лист5" xfId="485" xr:uid="{00000000-0005-0000-0000-0000E2010000}"/>
    <cellStyle name="Акцент2 4" xfId="486" xr:uid="{00000000-0005-0000-0000-0000E3010000}"/>
    <cellStyle name="Акцент2 4 2" xfId="487" xr:uid="{00000000-0005-0000-0000-0000E4010000}"/>
    <cellStyle name="Акцент2 4 2 2" xfId="488" xr:uid="{00000000-0005-0000-0000-0000E5010000}"/>
    <cellStyle name="Акцент2 5" xfId="489" xr:uid="{00000000-0005-0000-0000-0000E6010000}"/>
    <cellStyle name="Акцент2 5 2" xfId="490" xr:uid="{00000000-0005-0000-0000-0000E7010000}"/>
    <cellStyle name="Акцент2 6" xfId="491" xr:uid="{00000000-0005-0000-0000-0000E8010000}"/>
    <cellStyle name="Акцент2 7" xfId="492" xr:uid="{00000000-0005-0000-0000-0000E9010000}"/>
    <cellStyle name="Акцент2 8" xfId="493" xr:uid="{00000000-0005-0000-0000-0000EA010000}"/>
    <cellStyle name="Акцент2 9" xfId="494" xr:uid="{00000000-0005-0000-0000-0000EB010000}"/>
    <cellStyle name="Акцент3 2" xfId="495" xr:uid="{00000000-0005-0000-0000-0000EC010000}"/>
    <cellStyle name="Акцент3 2 2" xfId="496" xr:uid="{00000000-0005-0000-0000-0000ED010000}"/>
    <cellStyle name="Акцент3 2 2 2" xfId="497" xr:uid="{00000000-0005-0000-0000-0000EE010000}"/>
    <cellStyle name="Акцент3 2 2 2 2" xfId="498" xr:uid="{00000000-0005-0000-0000-0000EF010000}"/>
    <cellStyle name="Акцент3 2 3" xfId="499" xr:uid="{00000000-0005-0000-0000-0000F0010000}"/>
    <cellStyle name="Акцент3 2 3 2" xfId="500" xr:uid="{00000000-0005-0000-0000-0000F1010000}"/>
    <cellStyle name="Акцент3 2_Лист5" xfId="501" xr:uid="{00000000-0005-0000-0000-0000F2010000}"/>
    <cellStyle name="Акцент3 3" xfId="502" xr:uid="{00000000-0005-0000-0000-0000F3010000}"/>
    <cellStyle name="Акцент3 3 2" xfId="503" xr:uid="{00000000-0005-0000-0000-0000F4010000}"/>
    <cellStyle name="Акцент3 3 2 2" xfId="504" xr:uid="{00000000-0005-0000-0000-0000F5010000}"/>
    <cellStyle name="Акцент3 3 2 2 2" xfId="505" xr:uid="{00000000-0005-0000-0000-0000F6010000}"/>
    <cellStyle name="Акцент3 3_Лист5" xfId="506" xr:uid="{00000000-0005-0000-0000-0000F7010000}"/>
    <cellStyle name="Акцент3 4" xfId="507" xr:uid="{00000000-0005-0000-0000-0000F8010000}"/>
    <cellStyle name="Акцент3 4 2" xfId="508" xr:uid="{00000000-0005-0000-0000-0000F9010000}"/>
    <cellStyle name="Акцент3 4 2 2" xfId="509" xr:uid="{00000000-0005-0000-0000-0000FA010000}"/>
    <cellStyle name="Акцент3 5" xfId="510" xr:uid="{00000000-0005-0000-0000-0000FB010000}"/>
    <cellStyle name="Акцент3 5 2" xfId="511" xr:uid="{00000000-0005-0000-0000-0000FC010000}"/>
    <cellStyle name="Акцент3 6" xfId="512" xr:uid="{00000000-0005-0000-0000-0000FD010000}"/>
    <cellStyle name="Акцент3 7" xfId="513" xr:uid="{00000000-0005-0000-0000-0000FE010000}"/>
    <cellStyle name="Акцент3 8" xfId="514" xr:uid="{00000000-0005-0000-0000-0000FF010000}"/>
    <cellStyle name="Акцент3 9" xfId="515" xr:uid="{00000000-0005-0000-0000-000000020000}"/>
    <cellStyle name="Акцент4 2" xfId="516" xr:uid="{00000000-0005-0000-0000-000001020000}"/>
    <cellStyle name="Акцент4 2 2" xfId="517" xr:uid="{00000000-0005-0000-0000-000002020000}"/>
    <cellStyle name="Акцент4 2 2 2" xfId="518" xr:uid="{00000000-0005-0000-0000-000003020000}"/>
    <cellStyle name="Акцент4 2 2 2 2" xfId="519" xr:uid="{00000000-0005-0000-0000-000004020000}"/>
    <cellStyle name="Акцент4 2 3" xfId="520" xr:uid="{00000000-0005-0000-0000-000005020000}"/>
    <cellStyle name="Акцент4 2 3 2" xfId="521" xr:uid="{00000000-0005-0000-0000-000006020000}"/>
    <cellStyle name="Акцент4 2_Лист5" xfId="522" xr:uid="{00000000-0005-0000-0000-000007020000}"/>
    <cellStyle name="Акцент4 3" xfId="523" xr:uid="{00000000-0005-0000-0000-000008020000}"/>
    <cellStyle name="Акцент4 3 2" xfId="524" xr:uid="{00000000-0005-0000-0000-000009020000}"/>
    <cellStyle name="Акцент4 3 2 2" xfId="525" xr:uid="{00000000-0005-0000-0000-00000A020000}"/>
    <cellStyle name="Акцент4 3 2 2 2" xfId="526" xr:uid="{00000000-0005-0000-0000-00000B020000}"/>
    <cellStyle name="Акцент4 3_Лист5" xfId="527" xr:uid="{00000000-0005-0000-0000-00000C020000}"/>
    <cellStyle name="Акцент4 4" xfId="528" xr:uid="{00000000-0005-0000-0000-00000D020000}"/>
    <cellStyle name="Акцент4 4 2" xfId="529" xr:uid="{00000000-0005-0000-0000-00000E020000}"/>
    <cellStyle name="Акцент4 4 2 2" xfId="530" xr:uid="{00000000-0005-0000-0000-00000F020000}"/>
    <cellStyle name="Акцент4 5" xfId="531" xr:uid="{00000000-0005-0000-0000-000010020000}"/>
    <cellStyle name="Акцент4 5 2" xfId="532" xr:uid="{00000000-0005-0000-0000-000011020000}"/>
    <cellStyle name="Акцент4 6" xfId="533" xr:uid="{00000000-0005-0000-0000-000012020000}"/>
    <cellStyle name="Акцент4 7" xfId="534" xr:uid="{00000000-0005-0000-0000-000013020000}"/>
    <cellStyle name="Акцент4 8" xfId="535" xr:uid="{00000000-0005-0000-0000-000014020000}"/>
    <cellStyle name="Акцент4 9" xfId="536" xr:uid="{00000000-0005-0000-0000-000015020000}"/>
    <cellStyle name="Акцент5 2" xfId="537" xr:uid="{00000000-0005-0000-0000-000016020000}"/>
    <cellStyle name="Акцент5 2 2" xfId="538" xr:uid="{00000000-0005-0000-0000-000017020000}"/>
    <cellStyle name="Акцент5 2 2 2" xfId="539" xr:uid="{00000000-0005-0000-0000-000018020000}"/>
    <cellStyle name="Акцент5 2 2 2 2" xfId="540" xr:uid="{00000000-0005-0000-0000-000019020000}"/>
    <cellStyle name="Акцент5 2 3" xfId="541" xr:uid="{00000000-0005-0000-0000-00001A020000}"/>
    <cellStyle name="Акцент5 2 3 2" xfId="542" xr:uid="{00000000-0005-0000-0000-00001B020000}"/>
    <cellStyle name="Акцент5 2_Лист5" xfId="543" xr:uid="{00000000-0005-0000-0000-00001C020000}"/>
    <cellStyle name="Акцент5 3" xfId="544" xr:uid="{00000000-0005-0000-0000-00001D020000}"/>
    <cellStyle name="Акцент5 3 2" xfId="545" xr:uid="{00000000-0005-0000-0000-00001E020000}"/>
    <cellStyle name="Акцент5 3 2 2" xfId="546" xr:uid="{00000000-0005-0000-0000-00001F020000}"/>
    <cellStyle name="Акцент5 3 2 2 2" xfId="547" xr:uid="{00000000-0005-0000-0000-000020020000}"/>
    <cellStyle name="Акцент5 3_Лист5" xfId="548" xr:uid="{00000000-0005-0000-0000-000021020000}"/>
    <cellStyle name="Акцент5 4" xfId="549" xr:uid="{00000000-0005-0000-0000-000022020000}"/>
    <cellStyle name="Акцент5 4 2" xfId="550" xr:uid="{00000000-0005-0000-0000-000023020000}"/>
    <cellStyle name="Акцент5 4 2 2" xfId="551" xr:uid="{00000000-0005-0000-0000-000024020000}"/>
    <cellStyle name="Акцент5 5" xfId="552" xr:uid="{00000000-0005-0000-0000-000025020000}"/>
    <cellStyle name="Акцент5 5 2" xfId="553" xr:uid="{00000000-0005-0000-0000-000026020000}"/>
    <cellStyle name="Акцент5 6" xfId="554" xr:uid="{00000000-0005-0000-0000-000027020000}"/>
    <cellStyle name="Акцент5 7" xfId="555" xr:uid="{00000000-0005-0000-0000-000028020000}"/>
    <cellStyle name="Акцент5 8" xfId="556" xr:uid="{00000000-0005-0000-0000-000029020000}"/>
    <cellStyle name="Акцент5 9" xfId="557" xr:uid="{00000000-0005-0000-0000-00002A020000}"/>
    <cellStyle name="Акцент6 2" xfId="558" xr:uid="{00000000-0005-0000-0000-00002B020000}"/>
    <cellStyle name="Акцент6 2 2" xfId="559" xr:uid="{00000000-0005-0000-0000-00002C020000}"/>
    <cellStyle name="Акцент6 2 2 2" xfId="560" xr:uid="{00000000-0005-0000-0000-00002D020000}"/>
    <cellStyle name="Акцент6 2 2 2 2" xfId="561" xr:uid="{00000000-0005-0000-0000-00002E020000}"/>
    <cellStyle name="Акцент6 2 3" xfId="562" xr:uid="{00000000-0005-0000-0000-00002F020000}"/>
    <cellStyle name="Акцент6 2 3 2" xfId="563" xr:uid="{00000000-0005-0000-0000-000030020000}"/>
    <cellStyle name="Акцент6 2_Лист5" xfId="564" xr:uid="{00000000-0005-0000-0000-000031020000}"/>
    <cellStyle name="Акцент6 3" xfId="565" xr:uid="{00000000-0005-0000-0000-000032020000}"/>
    <cellStyle name="Акцент6 3 2" xfId="566" xr:uid="{00000000-0005-0000-0000-000033020000}"/>
    <cellStyle name="Акцент6 3 2 2" xfId="567" xr:uid="{00000000-0005-0000-0000-000034020000}"/>
    <cellStyle name="Акцент6 3 2 2 2" xfId="568" xr:uid="{00000000-0005-0000-0000-000035020000}"/>
    <cellStyle name="Акцент6 3_Лист5" xfId="569" xr:uid="{00000000-0005-0000-0000-000036020000}"/>
    <cellStyle name="Акцент6 4" xfId="570" xr:uid="{00000000-0005-0000-0000-000037020000}"/>
    <cellStyle name="Акцент6 4 2" xfId="571" xr:uid="{00000000-0005-0000-0000-000038020000}"/>
    <cellStyle name="Акцент6 4 2 2" xfId="572" xr:uid="{00000000-0005-0000-0000-000039020000}"/>
    <cellStyle name="Акцент6 5" xfId="573" xr:uid="{00000000-0005-0000-0000-00003A020000}"/>
    <cellStyle name="Акцент6 5 2" xfId="574" xr:uid="{00000000-0005-0000-0000-00003B020000}"/>
    <cellStyle name="Акцент6 6" xfId="575" xr:uid="{00000000-0005-0000-0000-00003C020000}"/>
    <cellStyle name="Акцент6 7" xfId="576" xr:uid="{00000000-0005-0000-0000-00003D020000}"/>
    <cellStyle name="Акцент6 8" xfId="577" xr:uid="{00000000-0005-0000-0000-00003E020000}"/>
    <cellStyle name="Акцент6 9" xfId="578" xr:uid="{00000000-0005-0000-0000-00003F020000}"/>
    <cellStyle name="Ввод  2" xfId="579" xr:uid="{00000000-0005-0000-0000-000040020000}"/>
    <cellStyle name="Ввод  2 2" xfId="580" xr:uid="{00000000-0005-0000-0000-000041020000}"/>
    <cellStyle name="Ввод  2 2 2" xfId="581" xr:uid="{00000000-0005-0000-0000-000042020000}"/>
    <cellStyle name="Ввод  2 2 2 2" xfId="582" xr:uid="{00000000-0005-0000-0000-000043020000}"/>
    <cellStyle name="Ввод  2 3" xfId="583" xr:uid="{00000000-0005-0000-0000-000044020000}"/>
    <cellStyle name="Ввод  2 3 2" xfId="584" xr:uid="{00000000-0005-0000-0000-000045020000}"/>
    <cellStyle name="Ввод  2_Лист5" xfId="585" xr:uid="{00000000-0005-0000-0000-000046020000}"/>
    <cellStyle name="Ввод  3" xfId="586" xr:uid="{00000000-0005-0000-0000-000047020000}"/>
    <cellStyle name="Ввод  3 2" xfId="587" xr:uid="{00000000-0005-0000-0000-000048020000}"/>
    <cellStyle name="Ввод  3 2 2" xfId="588" xr:uid="{00000000-0005-0000-0000-000049020000}"/>
    <cellStyle name="Ввод  3 2 2 2" xfId="589" xr:uid="{00000000-0005-0000-0000-00004A020000}"/>
    <cellStyle name="Ввод  3_Лист5" xfId="590" xr:uid="{00000000-0005-0000-0000-00004B020000}"/>
    <cellStyle name="Ввод  4" xfId="591" xr:uid="{00000000-0005-0000-0000-00004C020000}"/>
    <cellStyle name="Ввод  4 2" xfId="592" xr:uid="{00000000-0005-0000-0000-00004D020000}"/>
    <cellStyle name="Ввод  4 2 2" xfId="593" xr:uid="{00000000-0005-0000-0000-00004E020000}"/>
    <cellStyle name="Вывод 2" xfId="594" xr:uid="{00000000-0005-0000-0000-00004F020000}"/>
    <cellStyle name="Вывод 2 2" xfId="595" xr:uid="{00000000-0005-0000-0000-000050020000}"/>
    <cellStyle name="Вывод 2 2 2" xfId="596" xr:uid="{00000000-0005-0000-0000-000051020000}"/>
    <cellStyle name="Вывод 2 2 2 2" xfId="597" xr:uid="{00000000-0005-0000-0000-000052020000}"/>
    <cellStyle name="Вывод 2 3" xfId="598" xr:uid="{00000000-0005-0000-0000-000053020000}"/>
    <cellStyle name="Вывод 2 3 2" xfId="599" xr:uid="{00000000-0005-0000-0000-000054020000}"/>
    <cellStyle name="Вывод 2_Лист5" xfId="600" xr:uid="{00000000-0005-0000-0000-000055020000}"/>
    <cellStyle name="Вывод 3" xfId="601" xr:uid="{00000000-0005-0000-0000-000056020000}"/>
    <cellStyle name="Вывод 3 2" xfId="602" xr:uid="{00000000-0005-0000-0000-000057020000}"/>
    <cellStyle name="Вывод 3 2 2" xfId="603" xr:uid="{00000000-0005-0000-0000-000058020000}"/>
    <cellStyle name="Вывод 3 2 2 2" xfId="604" xr:uid="{00000000-0005-0000-0000-000059020000}"/>
    <cellStyle name="Вывод 3_Лист5" xfId="605" xr:uid="{00000000-0005-0000-0000-00005A020000}"/>
    <cellStyle name="Вывод 4" xfId="606" xr:uid="{00000000-0005-0000-0000-00005B020000}"/>
    <cellStyle name="Вывод 4 2" xfId="607" xr:uid="{00000000-0005-0000-0000-00005C020000}"/>
    <cellStyle name="Вывод 4 2 2" xfId="608" xr:uid="{00000000-0005-0000-0000-00005D020000}"/>
    <cellStyle name="Вывод 5" xfId="609" xr:uid="{00000000-0005-0000-0000-00005E020000}"/>
    <cellStyle name="Вывод 5 2" xfId="610" xr:uid="{00000000-0005-0000-0000-00005F020000}"/>
    <cellStyle name="Вывод 6" xfId="611" xr:uid="{00000000-0005-0000-0000-000060020000}"/>
    <cellStyle name="Вывод 7" xfId="612" xr:uid="{00000000-0005-0000-0000-000061020000}"/>
    <cellStyle name="Вывод 8" xfId="613" xr:uid="{00000000-0005-0000-0000-000062020000}"/>
    <cellStyle name="Вывод 9" xfId="614" xr:uid="{00000000-0005-0000-0000-000063020000}"/>
    <cellStyle name="Вычисление 2" xfId="615" xr:uid="{00000000-0005-0000-0000-000064020000}"/>
    <cellStyle name="Вычисление 2 2" xfId="616" xr:uid="{00000000-0005-0000-0000-000065020000}"/>
    <cellStyle name="Вычисление 2 2 2" xfId="617" xr:uid="{00000000-0005-0000-0000-000066020000}"/>
    <cellStyle name="Вычисление 2 2 2 2" xfId="618" xr:uid="{00000000-0005-0000-0000-000067020000}"/>
    <cellStyle name="Вычисление 2 3" xfId="619" xr:uid="{00000000-0005-0000-0000-000068020000}"/>
    <cellStyle name="Вычисление 2 3 2" xfId="620" xr:uid="{00000000-0005-0000-0000-000069020000}"/>
    <cellStyle name="Вычисление 2_Лист5" xfId="621" xr:uid="{00000000-0005-0000-0000-00006A020000}"/>
    <cellStyle name="Вычисление 3" xfId="622" xr:uid="{00000000-0005-0000-0000-00006B020000}"/>
    <cellStyle name="Вычисление 3 2" xfId="623" xr:uid="{00000000-0005-0000-0000-00006C020000}"/>
    <cellStyle name="Вычисление 3 2 2" xfId="624" xr:uid="{00000000-0005-0000-0000-00006D020000}"/>
    <cellStyle name="Вычисление 3 2 2 2" xfId="625" xr:uid="{00000000-0005-0000-0000-00006E020000}"/>
    <cellStyle name="Вычисление 3_Лист5" xfId="626" xr:uid="{00000000-0005-0000-0000-00006F020000}"/>
    <cellStyle name="Вычисление 4" xfId="627" xr:uid="{00000000-0005-0000-0000-000070020000}"/>
    <cellStyle name="Вычисление 4 2" xfId="628" xr:uid="{00000000-0005-0000-0000-000071020000}"/>
    <cellStyle name="Вычисление 4 2 2" xfId="629" xr:uid="{00000000-0005-0000-0000-000072020000}"/>
    <cellStyle name="Вычисление 5" xfId="630" xr:uid="{00000000-0005-0000-0000-000073020000}"/>
    <cellStyle name="Вычисление 5 2" xfId="631" xr:uid="{00000000-0005-0000-0000-000074020000}"/>
    <cellStyle name="Вычисление 6" xfId="632" xr:uid="{00000000-0005-0000-0000-000075020000}"/>
    <cellStyle name="Вычисление 7" xfId="633" xr:uid="{00000000-0005-0000-0000-000076020000}"/>
    <cellStyle name="Вычисление 8" xfId="634" xr:uid="{00000000-0005-0000-0000-000077020000}"/>
    <cellStyle name="Вычисление 9" xfId="635" xr:uid="{00000000-0005-0000-0000-000078020000}"/>
    <cellStyle name="Гиперссылка 2" xfId="636" xr:uid="{00000000-0005-0000-0000-000079020000}"/>
    <cellStyle name="Гиперссылка 2 2" xfId="637" xr:uid="{00000000-0005-0000-0000-00007A020000}"/>
    <cellStyle name="Денежный 2" xfId="638" xr:uid="{00000000-0005-0000-0000-00007B020000}"/>
    <cellStyle name="Денежный 2 2" xfId="639" xr:uid="{00000000-0005-0000-0000-00007C020000}"/>
    <cellStyle name="Денежный 2 2 2" xfId="640" xr:uid="{00000000-0005-0000-0000-00007D020000}"/>
    <cellStyle name="Денежный 2 2 3" xfId="1177" xr:uid="{00000000-0005-0000-0000-00007E020000}"/>
    <cellStyle name="Денежный 2 3" xfId="641" xr:uid="{00000000-0005-0000-0000-00007F020000}"/>
    <cellStyle name="Денежный 2 3 2" xfId="642" xr:uid="{00000000-0005-0000-0000-000080020000}"/>
    <cellStyle name="Денежный 2 4" xfId="643" xr:uid="{00000000-0005-0000-0000-000081020000}"/>
    <cellStyle name="Денежный 2 5" xfId="1178" xr:uid="{00000000-0005-0000-0000-000082020000}"/>
    <cellStyle name="Денежный 3" xfId="644" xr:uid="{00000000-0005-0000-0000-000083020000}"/>
    <cellStyle name="Денежный 4" xfId="645" xr:uid="{00000000-0005-0000-0000-000084020000}"/>
    <cellStyle name="Заголовок 1 2" xfId="646" xr:uid="{00000000-0005-0000-0000-000085020000}"/>
    <cellStyle name="Заголовок 1 2 2" xfId="647" xr:uid="{00000000-0005-0000-0000-000086020000}"/>
    <cellStyle name="Заголовок 1 2 2 2" xfId="648" xr:uid="{00000000-0005-0000-0000-000087020000}"/>
    <cellStyle name="Заголовок 1 2 2 2 2" xfId="649" xr:uid="{00000000-0005-0000-0000-000088020000}"/>
    <cellStyle name="Заголовок 1 2 3" xfId="650" xr:uid="{00000000-0005-0000-0000-000089020000}"/>
    <cellStyle name="Заголовок 1 2 3 2" xfId="651" xr:uid="{00000000-0005-0000-0000-00008A020000}"/>
    <cellStyle name="Заголовок 1 2_Лист5" xfId="652" xr:uid="{00000000-0005-0000-0000-00008B020000}"/>
    <cellStyle name="Заголовок 1 3" xfId="653" xr:uid="{00000000-0005-0000-0000-00008C020000}"/>
    <cellStyle name="Заголовок 1 3 2" xfId="654" xr:uid="{00000000-0005-0000-0000-00008D020000}"/>
    <cellStyle name="Заголовок 1 3 2 2" xfId="655" xr:uid="{00000000-0005-0000-0000-00008E020000}"/>
    <cellStyle name="Заголовок 1 3 2 2 2" xfId="656" xr:uid="{00000000-0005-0000-0000-00008F020000}"/>
    <cellStyle name="Заголовок 1 3_Лист5" xfId="657" xr:uid="{00000000-0005-0000-0000-000090020000}"/>
    <cellStyle name="Заголовок 1 4" xfId="658" xr:uid="{00000000-0005-0000-0000-000091020000}"/>
    <cellStyle name="Заголовок 1 4 2" xfId="659" xr:uid="{00000000-0005-0000-0000-000092020000}"/>
    <cellStyle name="Заголовок 1 4 2 2" xfId="660" xr:uid="{00000000-0005-0000-0000-000093020000}"/>
    <cellStyle name="Заголовок 1 5" xfId="661" xr:uid="{00000000-0005-0000-0000-000094020000}"/>
    <cellStyle name="Заголовок 1 5 2" xfId="662" xr:uid="{00000000-0005-0000-0000-000095020000}"/>
    <cellStyle name="Заголовок 1 6" xfId="663" xr:uid="{00000000-0005-0000-0000-000096020000}"/>
    <cellStyle name="Заголовок 1 7" xfId="664" xr:uid="{00000000-0005-0000-0000-000097020000}"/>
    <cellStyle name="Заголовок 1 8" xfId="665" xr:uid="{00000000-0005-0000-0000-000098020000}"/>
    <cellStyle name="Заголовок 1 9" xfId="666" xr:uid="{00000000-0005-0000-0000-000099020000}"/>
    <cellStyle name="Заголовок 2 2" xfId="667" xr:uid="{00000000-0005-0000-0000-00009A020000}"/>
    <cellStyle name="Заголовок 2 2 2" xfId="668" xr:uid="{00000000-0005-0000-0000-00009B020000}"/>
    <cellStyle name="Заголовок 2 2 2 2" xfId="669" xr:uid="{00000000-0005-0000-0000-00009C020000}"/>
    <cellStyle name="Заголовок 2 2 2 2 2" xfId="670" xr:uid="{00000000-0005-0000-0000-00009D020000}"/>
    <cellStyle name="Заголовок 2 2 3" xfId="671" xr:uid="{00000000-0005-0000-0000-00009E020000}"/>
    <cellStyle name="Заголовок 2 2 3 2" xfId="672" xr:uid="{00000000-0005-0000-0000-00009F020000}"/>
    <cellStyle name="Заголовок 2 2_Лист5" xfId="673" xr:uid="{00000000-0005-0000-0000-0000A0020000}"/>
    <cellStyle name="Заголовок 2 3" xfId="674" xr:uid="{00000000-0005-0000-0000-0000A1020000}"/>
    <cellStyle name="Заголовок 2 3 2" xfId="675" xr:uid="{00000000-0005-0000-0000-0000A2020000}"/>
    <cellStyle name="Заголовок 2 3 2 2" xfId="676" xr:uid="{00000000-0005-0000-0000-0000A3020000}"/>
    <cellStyle name="Заголовок 2 3 2 2 2" xfId="677" xr:uid="{00000000-0005-0000-0000-0000A4020000}"/>
    <cellStyle name="Заголовок 2 3_Лист5" xfId="678" xr:uid="{00000000-0005-0000-0000-0000A5020000}"/>
    <cellStyle name="Заголовок 2 4" xfId="679" xr:uid="{00000000-0005-0000-0000-0000A6020000}"/>
    <cellStyle name="Заголовок 2 4 2" xfId="680" xr:uid="{00000000-0005-0000-0000-0000A7020000}"/>
    <cellStyle name="Заголовок 2 4 2 2" xfId="681" xr:uid="{00000000-0005-0000-0000-0000A8020000}"/>
    <cellStyle name="Заголовок 2 5" xfId="682" xr:uid="{00000000-0005-0000-0000-0000A9020000}"/>
    <cellStyle name="Заголовок 2 5 2" xfId="683" xr:uid="{00000000-0005-0000-0000-0000AA020000}"/>
    <cellStyle name="Заголовок 2 6" xfId="684" xr:uid="{00000000-0005-0000-0000-0000AB020000}"/>
    <cellStyle name="Заголовок 2 7" xfId="685" xr:uid="{00000000-0005-0000-0000-0000AC020000}"/>
    <cellStyle name="Заголовок 2 8" xfId="686" xr:uid="{00000000-0005-0000-0000-0000AD020000}"/>
    <cellStyle name="Заголовок 2 9" xfId="687" xr:uid="{00000000-0005-0000-0000-0000AE020000}"/>
    <cellStyle name="Заголовок 3 2" xfId="688" xr:uid="{00000000-0005-0000-0000-0000AF020000}"/>
    <cellStyle name="Заголовок 3 2 2" xfId="689" xr:uid="{00000000-0005-0000-0000-0000B0020000}"/>
    <cellStyle name="Заголовок 3 2 2 2" xfId="690" xr:uid="{00000000-0005-0000-0000-0000B1020000}"/>
    <cellStyle name="Заголовок 3 2 2 2 2" xfId="691" xr:uid="{00000000-0005-0000-0000-0000B2020000}"/>
    <cellStyle name="Заголовок 3 2 3" xfId="692" xr:uid="{00000000-0005-0000-0000-0000B3020000}"/>
    <cellStyle name="Заголовок 3 2 3 2" xfId="693" xr:uid="{00000000-0005-0000-0000-0000B4020000}"/>
    <cellStyle name="Заголовок 3 2_Лист5" xfId="694" xr:uid="{00000000-0005-0000-0000-0000B5020000}"/>
    <cellStyle name="Заголовок 3 3" xfId="695" xr:uid="{00000000-0005-0000-0000-0000B6020000}"/>
    <cellStyle name="Заголовок 3 3 2" xfId="696" xr:uid="{00000000-0005-0000-0000-0000B7020000}"/>
    <cellStyle name="Заголовок 3 3 2 2" xfId="697" xr:uid="{00000000-0005-0000-0000-0000B8020000}"/>
    <cellStyle name="Заголовок 3 3 2 2 2" xfId="698" xr:uid="{00000000-0005-0000-0000-0000B9020000}"/>
    <cellStyle name="Заголовок 3 3_Лист5" xfId="699" xr:uid="{00000000-0005-0000-0000-0000BA020000}"/>
    <cellStyle name="Заголовок 3 4" xfId="700" xr:uid="{00000000-0005-0000-0000-0000BB020000}"/>
    <cellStyle name="Заголовок 3 4 2" xfId="701" xr:uid="{00000000-0005-0000-0000-0000BC020000}"/>
    <cellStyle name="Заголовок 3 4 2 2" xfId="702" xr:uid="{00000000-0005-0000-0000-0000BD020000}"/>
    <cellStyle name="Заголовок 3 5" xfId="703" xr:uid="{00000000-0005-0000-0000-0000BE020000}"/>
    <cellStyle name="Заголовок 3 5 2" xfId="704" xr:uid="{00000000-0005-0000-0000-0000BF020000}"/>
    <cellStyle name="Заголовок 3 6" xfId="705" xr:uid="{00000000-0005-0000-0000-0000C0020000}"/>
    <cellStyle name="Заголовок 3 7" xfId="706" xr:uid="{00000000-0005-0000-0000-0000C1020000}"/>
    <cellStyle name="Заголовок 3 8" xfId="707" xr:uid="{00000000-0005-0000-0000-0000C2020000}"/>
    <cellStyle name="Заголовок 3 9" xfId="708" xr:uid="{00000000-0005-0000-0000-0000C3020000}"/>
    <cellStyle name="Заголовок 4 2" xfId="709" xr:uid="{00000000-0005-0000-0000-0000C4020000}"/>
    <cellStyle name="Заголовок 4 2 2" xfId="710" xr:uid="{00000000-0005-0000-0000-0000C5020000}"/>
    <cellStyle name="Заголовок 4 2 2 2" xfId="711" xr:uid="{00000000-0005-0000-0000-0000C6020000}"/>
    <cellStyle name="Заголовок 4 2 2 2 2" xfId="712" xr:uid="{00000000-0005-0000-0000-0000C7020000}"/>
    <cellStyle name="Заголовок 4 2 3" xfId="713" xr:uid="{00000000-0005-0000-0000-0000C8020000}"/>
    <cellStyle name="Заголовок 4 2 3 2" xfId="714" xr:uid="{00000000-0005-0000-0000-0000C9020000}"/>
    <cellStyle name="Заголовок 4 2_Лист5" xfId="715" xr:uid="{00000000-0005-0000-0000-0000CA020000}"/>
    <cellStyle name="Заголовок 4 3" xfId="716" xr:uid="{00000000-0005-0000-0000-0000CB020000}"/>
    <cellStyle name="Заголовок 4 3 2" xfId="717" xr:uid="{00000000-0005-0000-0000-0000CC020000}"/>
    <cellStyle name="Заголовок 4 3 2 2" xfId="718" xr:uid="{00000000-0005-0000-0000-0000CD020000}"/>
    <cellStyle name="Заголовок 4 3 2 2 2" xfId="719" xr:uid="{00000000-0005-0000-0000-0000CE020000}"/>
    <cellStyle name="Заголовок 4 3_Лист5" xfId="720" xr:uid="{00000000-0005-0000-0000-0000CF020000}"/>
    <cellStyle name="Заголовок 4 4" xfId="721" xr:uid="{00000000-0005-0000-0000-0000D0020000}"/>
    <cellStyle name="Заголовок 4 4 2" xfId="722" xr:uid="{00000000-0005-0000-0000-0000D1020000}"/>
    <cellStyle name="Заголовок 4 4 2 2" xfId="723" xr:uid="{00000000-0005-0000-0000-0000D2020000}"/>
    <cellStyle name="Заголовок 4 5" xfId="724" xr:uid="{00000000-0005-0000-0000-0000D3020000}"/>
    <cellStyle name="Заголовок 4 5 2" xfId="725" xr:uid="{00000000-0005-0000-0000-0000D4020000}"/>
    <cellStyle name="Заголовок 4 6" xfId="726" xr:uid="{00000000-0005-0000-0000-0000D5020000}"/>
    <cellStyle name="Заголовок 4 7" xfId="727" xr:uid="{00000000-0005-0000-0000-0000D6020000}"/>
    <cellStyle name="Заголовок 4 8" xfId="728" xr:uid="{00000000-0005-0000-0000-0000D7020000}"/>
    <cellStyle name="Заголовок 4 9" xfId="729" xr:uid="{00000000-0005-0000-0000-0000D8020000}"/>
    <cellStyle name="Итог 2" xfId="730" xr:uid="{00000000-0005-0000-0000-0000D9020000}"/>
    <cellStyle name="Итог 2 2" xfId="731" xr:uid="{00000000-0005-0000-0000-0000DA020000}"/>
    <cellStyle name="Итог 2 2 2" xfId="732" xr:uid="{00000000-0005-0000-0000-0000DB020000}"/>
    <cellStyle name="Итог 2 2 2 2" xfId="733" xr:uid="{00000000-0005-0000-0000-0000DC020000}"/>
    <cellStyle name="Итог 2 3" xfId="734" xr:uid="{00000000-0005-0000-0000-0000DD020000}"/>
    <cellStyle name="Итог 2 3 2" xfId="735" xr:uid="{00000000-0005-0000-0000-0000DE020000}"/>
    <cellStyle name="Итог 2_Лист5" xfId="736" xr:uid="{00000000-0005-0000-0000-0000DF020000}"/>
    <cellStyle name="Итог 3" xfId="737" xr:uid="{00000000-0005-0000-0000-0000E0020000}"/>
    <cellStyle name="Итог 3 2" xfId="738" xr:uid="{00000000-0005-0000-0000-0000E1020000}"/>
    <cellStyle name="Итог 3 2 2" xfId="739" xr:uid="{00000000-0005-0000-0000-0000E2020000}"/>
    <cellStyle name="Итог 3 2 2 2" xfId="740" xr:uid="{00000000-0005-0000-0000-0000E3020000}"/>
    <cellStyle name="Итог 3_Лист5" xfId="741" xr:uid="{00000000-0005-0000-0000-0000E4020000}"/>
    <cellStyle name="Итог 4" xfId="742" xr:uid="{00000000-0005-0000-0000-0000E5020000}"/>
    <cellStyle name="Итог 4 2" xfId="743" xr:uid="{00000000-0005-0000-0000-0000E6020000}"/>
    <cellStyle name="Итог 4 2 2" xfId="744" xr:uid="{00000000-0005-0000-0000-0000E7020000}"/>
    <cellStyle name="Итог 5" xfId="745" xr:uid="{00000000-0005-0000-0000-0000E8020000}"/>
    <cellStyle name="Итог 5 2" xfId="746" xr:uid="{00000000-0005-0000-0000-0000E9020000}"/>
    <cellStyle name="Итог 6" xfId="747" xr:uid="{00000000-0005-0000-0000-0000EA020000}"/>
    <cellStyle name="Итог 7" xfId="748" xr:uid="{00000000-0005-0000-0000-0000EB020000}"/>
    <cellStyle name="Итог 8" xfId="749" xr:uid="{00000000-0005-0000-0000-0000EC020000}"/>
    <cellStyle name="Итог 9" xfId="750" xr:uid="{00000000-0005-0000-0000-0000ED020000}"/>
    <cellStyle name="Контрольная ячейка 2" xfId="751" xr:uid="{00000000-0005-0000-0000-0000EE020000}"/>
    <cellStyle name="Контрольная ячейка 2 2" xfId="752" xr:uid="{00000000-0005-0000-0000-0000EF020000}"/>
    <cellStyle name="Контрольная ячейка 2 2 2" xfId="753" xr:uid="{00000000-0005-0000-0000-0000F0020000}"/>
    <cellStyle name="Контрольная ячейка 2 2 2 2" xfId="754" xr:uid="{00000000-0005-0000-0000-0000F1020000}"/>
    <cellStyle name="Контрольная ячейка 2 3" xfId="755" xr:uid="{00000000-0005-0000-0000-0000F2020000}"/>
    <cellStyle name="Контрольная ячейка 2 3 2" xfId="756" xr:uid="{00000000-0005-0000-0000-0000F3020000}"/>
    <cellStyle name="Контрольная ячейка 2_Лист5" xfId="757" xr:uid="{00000000-0005-0000-0000-0000F4020000}"/>
    <cellStyle name="Контрольная ячейка 3" xfId="758" xr:uid="{00000000-0005-0000-0000-0000F5020000}"/>
    <cellStyle name="Контрольная ячейка 3 2" xfId="759" xr:uid="{00000000-0005-0000-0000-0000F6020000}"/>
    <cellStyle name="Контрольная ячейка 3 2 2" xfId="760" xr:uid="{00000000-0005-0000-0000-0000F7020000}"/>
    <cellStyle name="Контрольная ячейка 3 2 2 2" xfId="761" xr:uid="{00000000-0005-0000-0000-0000F8020000}"/>
    <cellStyle name="Контрольная ячейка 3_Лист5" xfId="762" xr:uid="{00000000-0005-0000-0000-0000F9020000}"/>
    <cellStyle name="Контрольная ячейка 4" xfId="763" xr:uid="{00000000-0005-0000-0000-0000FA020000}"/>
    <cellStyle name="Контрольная ячейка 4 2" xfId="764" xr:uid="{00000000-0005-0000-0000-0000FB020000}"/>
    <cellStyle name="Контрольная ячейка 4 2 2" xfId="765" xr:uid="{00000000-0005-0000-0000-0000FC020000}"/>
    <cellStyle name="Контрольная ячейка 5" xfId="766" xr:uid="{00000000-0005-0000-0000-0000FD020000}"/>
    <cellStyle name="Контрольная ячейка 5 2" xfId="767" xr:uid="{00000000-0005-0000-0000-0000FE020000}"/>
    <cellStyle name="Контрольная ячейка 6" xfId="768" xr:uid="{00000000-0005-0000-0000-0000FF020000}"/>
    <cellStyle name="Контрольная ячейка 7" xfId="769" xr:uid="{00000000-0005-0000-0000-000000030000}"/>
    <cellStyle name="Контрольная ячейка 8" xfId="770" xr:uid="{00000000-0005-0000-0000-000001030000}"/>
    <cellStyle name="Контрольная ячейка 9" xfId="771" xr:uid="{00000000-0005-0000-0000-000002030000}"/>
    <cellStyle name="Название 2" xfId="772" xr:uid="{00000000-0005-0000-0000-000003030000}"/>
    <cellStyle name="Название 2 2" xfId="773" xr:uid="{00000000-0005-0000-0000-000004030000}"/>
    <cellStyle name="Название 2 2 2" xfId="774" xr:uid="{00000000-0005-0000-0000-000005030000}"/>
    <cellStyle name="Название 2 2 2 2" xfId="775" xr:uid="{00000000-0005-0000-0000-000006030000}"/>
    <cellStyle name="Название 2 3" xfId="776" xr:uid="{00000000-0005-0000-0000-000007030000}"/>
    <cellStyle name="Название 2 3 2" xfId="777" xr:uid="{00000000-0005-0000-0000-000008030000}"/>
    <cellStyle name="Название 2_Лист5" xfId="778" xr:uid="{00000000-0005-0000-0000-000009030000}"/>
    <cellStyle name="Название 3" xfId="779" xr:uid="{00000000-0005-0000-0000-00000A030000}"/>
    <cellStyle name="Название 3 2" xfId="780" xr:uid="{00000000-0005-0000-0000-00000B030000}"/>
    <cellStyle name="Название 3 2 2" xfId="781" xr:uid="{00000000-0005-0000-0000-00000C030000}"/>
    <cellStyle name="Название 3 2 2 2" xfId="782" xr:uid="{00000000-0005-0000-0000-00000D030000}"/>
    <cellStyle name="Название 3_Лист5" xfId="783" xr:uid="{00000000-0005-0000-0000-00000E030000}"/>
    <cellStyle name="Название 4" xfId="784" xr:uid="{00000000-0005-0000-0000-00000F030000}"/>
    <cellStyle name="Название 4 2" xfId="785" xr:uid="{00000000-0005-0000-0000-000010030000}"/>
    <cellStyle name="Название 4 2 2" xfId="786" xr:uid="{00000000-0005-0000-0000-000011030000}"/>
    <cellStyle name="Название 5" xfId="787" xr:uid="{00000000-0005-0000-0000-000012030000}"/>
    <cellStyle name="Название 5 2" xfId="788" xr:uid="{00000000-0005-0000-0000-000013030000}"/>
    <cellStyle name="Название 6" xfId="789" xr:uid="{00000000-0005-0000-0000-000014030000}"/>
    <cellStyle name="Название 7" xfId="790" xr:uid="{00000000-0005-0000-0000-000015030000}"/>
    <cellStyle name="Название 8" xfId="791" xr:uid="{00000000-0005-0000-0000-000016030000}"/>
    <cellStyle name="Название 9" xfId="792" xr:uid="{00000000-0005-0000-0000-000017030000}"/>
    <cellStyle name="Нейтральный 2" xfId="793" xr:uid="{00000000-0005-0000-0000-000018030000}"/>
    <cellStyle name="Нейтральный 2 2" xfId="794" xr:uid="{00000000-0005-0000-0000-000019030000}"/>
    <cellStyle name="Нейтральный 2 2 2" xfId="795" xr:uid="{00000000-0005-0000-0000-00001A030000}"/>
    <cellStyle name="Нейтральный 2 2 2 2" xfId="796" xr:uid="{00000000-0005-0000-0000-00001B030000}"/>
    <cellStyle name="Нейтральный 2 3" xfId="797" xr:uid="{00000000-0005-0000-0000-00001C030000}"/>
    <cellStyle name="Нейтральный 2 3 2" xfId="798" xr:uid="{00000000-0005-0000-0000-00001D030000}"/>
    <cellStyle name="Нейтральный 2_Лист5" xfId="799" xr:uid="{00000000-0005-0000-0000-00001E030000}"/>
    <cellStyle name="Нейтральный 3" xfId="800" xr:uid="{00000000-0005-0000-0000-00001F030000}"/>
    <cellStyle name="Нейтральный 3 2" xfId="801" xr:uid="{00000000-0005-0000-0000-000020030000}"/>
    <cellStyle name="Нейтральный 3 2 2" xfId="802" xr:uid="{00000000-0005-0000-0000-000021030000}"/>
    <cellStyle name="Нейтральный 3 2 2 2" xfId="803" xr:uid="{00000000-0005-0000-0000-000022030000}"/>
    <cellStyle name="Нейтральный 3_Лист5" xfId="804" xr:uid="{00000000-0005-0000-0000-000023030000}"/>
    <cellStyle name="Нейтральный 4" xfId="805" xr:uid="{00000000-0005-0000-0000-000024030000}"/>
    <cellStyle name="Нейтральный 4 2" xfId="806" xr:uid="{00000000-0005-0000-0000-000025030000}"/>
    <cellStyle name="Нейтральный 4 2 2" xfId="807" xr:uid="{00000000-0005-0000-0000-000026030000}"/>
    <cellStyle name="Нейтральный 5" xfId="808" xr:uid="{00000000-0005-0000-0000-000027030000}"/>
    <cellStyle name="Нейтральный 5 2" xfId="809" xr:uid="{00000000-0005-0000-0000-000028030000}"/>
    <cellStyle name="Нейтральный 6" xfId="810" xr:uid="{00000000-0005-0000-0000-000029030000}"/>
    <cellStyle name="Нейтральный 7" xfId="811" xr:uid="{00000000-0005-0000-0000-00002A030000}"/>
    <cellStyle name="Нейтральный 8" xfId="812" xr:uid="{00000000-0005-0000-0000-00002B030000}"/>
    <cellStyle name="Нейтральный 9" xfId="813" xr:uid="{00000000-0005-0000-0000-00002C030000}"/>
    <cellStyle name="Обычный" xfId="0" builtinId="0"/>
    <cellStyle name="Обычный 10" xfId="814" xr:uid="{00000000-0005-0000-0000-00002E030000}"/>
    <cellStyle name="Обычный 11" xfId="815" xr:uid="{00000000-0005-0000-0000-00002F030000}"/>
    <cellStyle name="Обычный 12" xfId="816" xr:uid="{00000000-0005-0000-0000-000030030000}"/>
    <cellStyle name="Обычный 12 2" xfId="817" xr:uid="{00000000-0005-0000-0000-000031030000}"/>
    <cellStyle name="Обычный 12 2 2" xfId="818" xr:uid="{00000000-0005-0000-0000-000032030000}"/>
    <cellStyle name="Обычный 12 3" xfId="819" xr:uid="{00000000-0005-0000-0000-000033030000}"/>
    <cellStyle name="Обычный 12 3 2" xfId="820" xr:uid="{00000000-0005-0000-0000-000034030000}"/>
    <cellStyle name="Обычный 12 4" xfId="821" xr:uid="{00000000-0005-0000-0000-000035030000}"/>
    <cellStyle name="Обычный 12_Лист5" xfId="822" xr:uid="{00000000-0005-0000-0000-000036030000}"/>
    <cellStyle name="Обычный 13" xfId="823" xr:uid="{00000000-0005-0000-0000-000037030000}"/>
    <cellStyle name="Обычный 13 2" xfId="824" xr:uid="{00000000-0005-0000-0000-000038030000}"/>
    <cellStyle name="Обычный 13 2 2" xfId="825" xr:uid="{00000000-0005-0000-0000-000039030000}"/>
    <cellStyle name="Обычный 13 3" xfId="826" xr:uid="{00000000-0005-0000-0000-00003A030000}"/>
    <cellStyle name="Обычный 13 4" xfId="1174" xr:uid="{00000000-0005-0000-0000-00003B030000}"/>
    <cellStyle name="Обычный 13_Лист5" xfId="827" xr:uid="{00000000-0005-0000-0000-00003C030000}"/>
    <cellStyle name="Обычный 14" xfId="828" xr:uid="{00000000-0005-0000-0000-00003D030000}"/>
    <cellStyle name="Обычный 14 2" xfId="829" xr:uid="{00000000-0005-0000-0000-00003E030000}"/>
    <cellStyle name="Обычный 14 2 2" xfId="830" xr:uid="{00000000-0005-0000-0000-00003F030000}"/>
    <cellStyle name="Обычный 14 2 2 2" xfId="831" xr:uid="{00000000-0005-0000-0000-000040030000}"/>
    <cellStyle name="Обычный 14 2 2 2 2" xfId="832" xr:uid="{00000000-0005-0000-0000-000041030000}"/>
    <cellStyle name="Обычный 14 2 3" xfId="833" xr:uid="{00000000-0005-0000-0000-000042030000}"/>
    <cellStyle name="Обычный 14 2 4" xfId="834" xr:uid="{00000000-0005-0000-0000-000043030000}"/>
    <cellStyle name="Обычный 14 2 5" xfId="1179" xr:uid="{00000000-0005-0000-0000-000044030000}"/>
    <cellStyle name="Обычный 14 3" xfId="835" xr:uid="{00000000-0005-0000-0000-000045030000}"/>
    <cellStyle name="Обычный 14 3 2" xfId="836" xr:uid="{00000000-0005-0000-0000-000046030000}"/>
    <cellStyle name="Обычный 14 4" xfId="837" xr:uid="{00000000-0005-0000-0000-000047030000}"/>
    <cellStyle name="Обычный 14 4 2" xfId="838" xr:uid="{00000000-0005-0000-0000-000048030000}"/>
    <cellStyle name="Обычный 14 4 2 2" xfId="839" xr:uid="{00000000-0005-0000-0000-000049030000}"/>
    <cellStyle name="Обычный 14 4 2 3" xfId="840" xr:uid="{00000000-0005-0000-0000-00004A030000}"/>
    <cellStyle name="Обычный 14 4 2 4" xfId="841" xr:uid="{00000000-0005-0000-0000-00004B030000}"/>
    <cellStyle name="Обычный 14 4 3" xfId="842" xr:uid="{00000000-0005-0000-0000-00004C030000}"/>
    <cellStyle name="Обычный 14 4 3 2" xfId="843" xr:uid="{00000000-0005-0000-0000-00004D030000}"/>
    <cellStyle name="Обычный 14 4 3 2 2" xfId="1278" xr:uid="{00000000-0005-0000-0000-00004E030000}"/>
    <cellStyle name="Обычный 14 4 3 3" xfId="844" xr:uid="{00000000-0005-0000-0000-00004F030000}"/>
    <cellStyle name="Обычный 14 4 3 3 2" xfId="1279" xr:uid="{00000000-0005-0000-0000-000050030000}"/>
    <cellStyle name="Обычный 14 4 3 4" xfId="1180" xr:uid="{00000000-0005-0000-0000-000051030000}"/>
    <cellStyle name="Обычный 14 4 3 4 2" xfId="1368" xr:uid="{00000000-0005-0000-0000-000052030000}"/>
    <cellStyle name="Обычный 14 4 3 5" xfId="1277" xr:uid="{00000000-0005-0000-0000-000053030000}"/>
    <cellStyle name="Обычный 14 4 4" xfId="845" xr:uid="{00000000-0005-0000-0000-000054030000}"/>
    <cellStyle name="Обычный 14 4 4 2" xfId="846" xr:uid="{00000000-0005-0000-0000-000055030000}"/>
    <cellStyle name="Обычный 14 4 4 2 2" xfId="847" xr:uid="{00000000-0005-0000-0000-000056030000}"/>
    <cellStyle name="Обычный 14 4 4 2 2 2" xfId="848" xr:uid="{00000000-0005-0000-0000-000057030000}"/>
    <cellStyle name="Обычный 14 4 4 2 2 2 2" xfId="849" xr:uid="{00000000-0005-0000-0000-000058030000}"/>
    <cellStyle name="Обычный 14 4 4 2 2 2 2 2" xfId="850" xr:uid="{00000000-0005-0000-0000-000059030000}"/>
    <cellStyle name="Обычный 14 4 4 2 2 2 2 2 2" xfId="851" xr:uid="{00000000-0005-0000-0000-00005A030000}"/>
    <cellStyle name="Обычный 14 4 4 2 2 2 2 2 2 2" xfId="1286" xr:uid="{00000000-0005-0000-0000-00005B030000}"/>
    <cellStyle name="Обычный 14 4 4 2 2 2 2 2 3" xfId="1285" xr:uid="{00000000-0005-0000-0000-00005C030000}"/>
    <cellStyle name="Обычный 14 4 4 2 2 2 2 3" xfId="852" xr:uid="{00000000-0005-0000-0000-00005D030000}"/>
    <cellStyle name="Обычный 14 4 4 2 2 2 2 3 2" xfId="853" xr:uid="{00000000-0005-0000-0000-00005E030000}"/>
    <cellStyle name="Обычный 14 4 4 2 2 2 2 3 2 2" xfId="1288" xr:uid="{00000000-0005-0000-0000-00005F030000}"/>
    <cellStyle name="Обычный 14 4 4 2 2 2 2 3 3" xfId="1287" xr:uid="{00000000-0005-0000-0000-000060030000}"/>
    <cellStyle name="Обычный 14 4 4 2 2 2 2 4" xfId="1284" xr:uid="{00000000-0005-0000-0000-000061030000}"/>
    <cellStyle name="Обычный 14 4 4 2 2 2 3" xfId="1181" xr:uid="{00000000-0005-0000-0000-000062030000}"/>
    <cellStyle name="Обычный 14 4 4 2 2 2 3 2" xfId="1369" xr:uid="{00000000-0005-0000-0000-000063030000}"/>
    <cellStyle name="Обычный 14 4 4 2 2 2 4" xfId="1283" xr:uid="{00000000-0005-0000-0000-000064030000}"/>
    <cellStyle name="Обычный 14 4 4 2 2 3" xfId="854" xr:uid="{00000000-0005-0000-0000-000065030000}"/>
    <cellStyle name="Обычный 14 4 4 2 2 3 2" xfId="1289" xr:uid="{00000000-0005-0000-0000-000066030000}"/>
    <cellStyle name="Обычный 14 4 4 2 2 4" xfId="1182" xr:uid="{00000000-0005-0000-0000-000067030000}"/>
    <cellStyle name="Обычный 14 4 4 2 2 4 2" xfId="1370" xr:uid="{00000000-0005-0000-0000-000068030000}"/>
    <cellStyle name="Обычный 14 4 4 2 2 5" xfId="1282" xr:uid="{00000000-0005-0000-0000-000069030000}"/>
    <cellStyle name="Обычный 14 4 4 2 3" xfId="855" xr:uid="{00000000-0005-0000-0000-00006A030000}"/>
    <cellStyle name="Обычный 14 4 4 2 3 2" xfId="1290" xr:uid="{00000000-0005-0000-0000-00006B030000}"/>
    <cellStyle name="Обычный 14 4 4 2 4" xfId="856" xr:uid="{00000000-0005-0000-0000-00006C030000}"/>
    <cellStyle name="Обычный 14 4 4 2 4 2" xfId="1166" xr:uid="{00000000-0005-0000-0000-00006D030000}"/>
    <cellStyle name="Обычный 14 4 4 2 4 2 2" xfId="1358" xr:uid="{00000000-0005-0000-0000-00006E030000}"/>
    <cellStyle name="Обычный 14 4 4 2 4 3" xfId="1176" xr:uid="{00000000-0005-0000-0000-00006F030000}"/>
    <cellStyle name="Обычный 14 4 4 2 4 3 2" xfId="1367" xr:uid="{00000000-0005-0000-0000-000070030000}"/>
    <cellStyle name="Обычный 14 4 4 2 4 4" xfId="1215" xr:uid="{00000000-0005-0000-0000-000071030000}"/>
    <cellStyle name="Обычный 14 4 4 2 4 4 2" xfId="1387" xr:uid="{00000000-0005-0000-0000-000072030000}"/>
    <cellStyle name="Обычный 14 4 4 2 4 5" xfId="1216" xr:uid="{00000000-0005-0000-0000-000073030000}"/>
    <cellStyle name="Обычный 14 4 4 2 4 5 2" xfId="1268" xr:uid="{00000000-0005-0000-0000-000074030000}"/>
    <cellStyle name="Обычный 14 4 4 2 4 5 2 2" xfId="1272" xr:uid="{00000000-0005-0000-0000-000075030000}"/>
    <cellStyle name="Обычный 14 4 4 2 4 5 2 2 2" xfId="1443" xr:uid="{00000000-0005-0000-0000-000076030000}"/>
    <cellStyle name="Обычный 14 4 4 2 4 5 2 2 3" xfId="1451" xr:uid="{00000000-0005-0000-0000-000077030000}"/>
    <cellStyle name="Обычный 14 4 4 2 4 5 2 2 3 2" xfId="1455" xr:uid="{00000000-0005-0000-0000-000078030000}"/>
    <cellStyle name="Обычный 14 4 4 2 4 5 2 2 3 2 2" xfId="1459" xr:uid="{00000000-0005-0000-0000-000079030000}"/>
    <cellStyle name="Обычный 14 4 4 2 4 5 2 2 3 2 2 2" xfId="1474" xr:uid="{00000000-0005-0000-0000-00007A030000}"/>
    <cellStyle name="Обычный 14 4 4 2 4 5 2 2 3 2 2 2 2" xfId="1479" xr:uid="{00000000-0005-0000-0000-00007B030000}"/>
    <cellStyle name="Обычный 14 4 4 2 4 5 2 3" xfId="1439" xr:uid="{00000000-0005-0000-0000-00007C030000}"/>
    <cellStyle name="Обычный 14 4 4 2 4 5 3" xfId="1388" xr:uid="{00000000-0005-0000-0000-00007D030000}"/>
    <cellStyle name="Обычный 14 4 4 2 4 6" xfId="1217" xr:uid="{00000000-0005-0000-0000-00007E030000}"/>
    <cellStyle name="Обычный 14 4 4 2 4 6 2" xfId="1264" xr:uid="{00000000-0005-0000-0000-00007F030000}"/>
    <cellStyle name="Обычный 14 4 4 2 4 6 2 2" xfId="1273" xr:uid="{00000000-0005-0000-0000-000080030000}"/>
    <cellStyle name="Обычный 14 4 4 2 4 6 2 2 2" xfId="1444" xr:uid="{00000000-0005-0000-0000-000081030000}"/>
    <cellStyle name="Обычный 14 4 4 2 4 6 2 2 3" xfId="1449" xr:uid="{00000000-0005-0000-0000-000082030000}"/>
    <cellStyle name="Обычный 14 4 4 2 4 6 2 3" xfId="1435" xr:uid="{00000000-0005-0000-0000-000083030000}"/>
    <cellStyle name="Обычный 14 4 4 2 4 6 3" xfId="1389" xr:uid="{00000000-0005-0000-0000-000084030000}"/>
    <cellStyle name="Обычный 14 4 4 2 4 7" xfId="1229" xr:uid="{00000000-0005-0000-0000-000085030000}"/>
    <cellStyle name="Обычный 14 4 4 2 4 7 2" xfId="1245" xr:uid="{00000000-0005-0000-0000-000086030000}"/>
    <cellStyle name="Обычный 14 4 4 2 4 7 2 2" xfId="1253" xr:uid="{00000000-0005-0000-0000-000087030000}"/>
    <cellStyle name="Обычный 14 4 4 2 4 7 2 2 2" xfId="1424" xr:uid="{00000000-0005-0000-0000-000088030000}"/>
    <cellStyle name="Обычный 14 4 4 2 4 7 2 3" xfId="1416" xr:uid="{00000000-0005-0000-0000-000089030000}"/>
    <cellStyle name="Обычный 14 4 4 2 4 7 3" xfId="1400" xr:uid="{00000000-0005-0000-0000-00008A030000}"/>
    <cellStyle name="Обычный 14 4 4 2 4 8" xfId="1243" xr:uid="{00000000-0005-0000-0000-00008B030000}"/>
    <cellStyle name="Обычный 14 4 4 2 4 8 2" xfId="1246" xr:uid="{00000000-0005-0000-0000-00008C030000}"/>
    <cellStyle name="Обычный 14 4 4 2 4 8 2 2" xfId="1254" xr:uid="{00000000-0005-0000-0000-00008D030000}"/>
    <cellStyle name="Обычный 14 4 4 2 4 8 2 2 2" xfId="1425" xr:uid="{00000000-0005-0000-0000-00008E030000}"/>
    <cellStyle name="Обычный 14 4 4 2 4 8 2 3" xfId="1417" xr:uid="{00000000-0005-0000-0000-00008F030000}"/>
    <cellStyle name="Обычный 14 4 4 2 4 8 3" xfId="1248" xr:uid="{00000000-0005-0000-0000-000090030000}"/>
    <cellStyle name="Обычный 14 4 4 2 4 8 3 2" xfId="1255" xr:uid="{00000000-0005-0000-0000-000091030000}"/>
    <cellStyle name="Обычный 14 4 4 2 4 8 3 2 2" xfId="1426" xr:uid="{00000000-0005-0000-0000-000092030000}"/>
    <cellStyle name="Обычный 14 4 4 2 4 8 3 3" xfId="1419" xr:uid="{00000000-0005-0000-0000-000093030000}"/>
    <cellStyle name="Обычный 14 4 4 2 4 8 4" xfId="1414" xr:uid="{00000000-0005-0000-0000-000094030000}"/>
    <cellStyle name="Обычный 14 4 4 2 4 9" xfId="1291" xr:uid="{00000000-0005-0000-0000-000095030000}"/>
    <cellStyle name="Обычный 14 4 4 2 5" xfId="1230" xr:uid="{00000000-0005-0000-0000-000096030000}"/>
    <cellStyle name="Обычный 14 4 4 2 5 2" xfId="1244" xr:uid="{00000000-0005-0000-0000-000097030000}"/>
    <cellStyle name="Обычный 14 4 4 2 5 2 2" xfId="1249" xr:uid="{00000000-0005-0000-0000-000098030000}"/>
    <cellStyle name="Обычный 14 4 4 2 5 2 2 2" xfId="1256" xr:uid="{00000000-0005-0000-0000-000099030000}"/>
    <cellStyle name="Обычный 14 4 4 2 5 2 2 2 2" xfId="1427" xr:uid="{00000000-0005-0000-0000-00009A030000}"/>
    <cellStyle name="Обычный 14 4 4 2 5 2 2 3" xfId="1420" xr:uid="{00000000-0005-0000-0000-00009B030000}"/>
    <cellStyle name="Обычный 14 4 4 2 5 2 3" xfId="1415" xr:uid="{00000000-0005-0000-0000-00009C030000}"/>
    <cellStyle name="Обычный 14 4 4 2 5 3" xfId="1401" xr:uid="{00000000-0005-0000-0000-00009D030000}"/>
    <cellStyle name="Обычный 14 4 4 2 6" xfId="1281" xr:uid="{00000000-0005-0000-0000-00009E030000}"/>
    <cellStyle name="Обычный 14 4 4 3" xfId="857" xr:uid="{00000000-0005-0000-0000-00009F030000}"/>
    <cellStyle name="Обычный 14 4 4 3 2" xfId="1292" xr:uid="{00000000-0005-0000-0000-0000A0030000}"/>
    <cellStyle name="Обычный 14 4 4 4" xfId="1183" xr:uid="{00000000-0005-0000-0000-0000A1030000}"/>
    <cellStyle name="Обычный 14 4 4 4 2" xfId="1371" xr:uid="{00000000-0005-0000-0000-0000A2030000}"/>
    <cellStyle name="Обычный 14 4 4 5" xfId="1280" xr:uid="{00000000-0005-0000-0000-0000A3030000}"/>
    <cellStyle name="Обычный 14 4 5" xfId="858" xr:uid="{00000000-0005-0000-0000-0000A4030000}"/>
    <cellStyle name="Обычный 14 4 5 2" xfId="1293" xr:uid="{00000000-0005-0000-0000-0000A5030000}"/>
    <cellStyle name="Обычный 14 4 6" xfId="1231" xr:uid="{00000000-0005-0000-0000-0000A6030000}"/>
    <cellStyle name="Обычный 14 4 6 2" xfId="1402" xr:uid="{00000000-0005-0000-0000-0000A7030000}"/>
    <cellStyle name="Обычный 14 4 7" xfId="1276" xr:uid="{00000000-0005-0000-0000-0000A8030000}"/>
    <cellStyle name="Обычный 14 4 8" xfId="1466" xr:uid="{00000000-0005-0000-0000-0000A9030000}"/>
    <cellStyle name="Обычный 14 4 8 2" xfId="1472" xr:uid="{00000000-0005-0000-0000-0000AA030000}"/>
    <cellStyle name="Обычный 14 4_Лист5" xfId="859" xr:uid="{00000000-0005-0000-0000-0000AB030000}"/>
    <cellStyle name="Обычный 14 5" xfId="860" xr:uid="{00000000-0005-0000-0000-0000AC030000}"/>
    <cellStyle name="Обычный 14 5 2" xfId="1184" xr:uid="{00000000-0005-0000-0000-0000AD030000}"/>
    <cellStyle name="Обычный 14 6" xfId="861" xr:uid="{00000000-0005-0000-0000-0000AE030000}"/>
    <cellStyle name="Обычный 14 7" xfId="862" xr:uid="{00000000-0005-0000-0000-0000AF030000}"/>
    <cellStyle name="Обычный 14_Лист5" xfId="863" xr:uid="{00000000-0005-0000-0000-0000B0030000}"/>
    <cellStyle name="Обычный 15" xfId="1" xr:uid="{00000000-0005-0000-0000-0000B1030000}"/>
    <cellStyle name="Обычный 15 2" xfId="864" xr:uid="{00000000-0005-0000-0000-0000B2030000}"/>
    <cellStyle name="Обычный 15 2 2" xfId="865" xr:uid="{00000000-0005-0000-0000-0000B3030000}"/>
    <cellStyle name="Обычный 15 2_Лист5" xfId="866" xr:uid="{00000000-0005-0000-0000-0000B4030000}"/>
    <cellStyle name="Обычный 16" xfId="867" xr:uid="{00000000-0005-0000-0000-0000B5030000}"/>
    <cellStyle name="Обычный 16 2" xfId="868" xr:uid="{00000000-0005-0000-0000-0000B6030000}"/>
    <cellStyle name="Обычный 16 2 2" xfId="869" xr:uid="{00000000-0005-0000-0000-0000B7030000}"/>
    <cellStyle name="Обычный 16 2 2 2" xfId="870" xr:uid="{00000000-0005-0000-0000-0000B8030000}"/>
    <cellStyle name="Обычный 16 3" xfId="871" xr:uid="{00000000-0005-0000-0000-0000B9030000}"/>
    <cellStyle name="Обычный 16 4" xfId="872" xr:uid="{00000000-0005-0000-0000-0000BA030000}"/>
    <cellStyle name="Обычный 16 5" xfId="873" xr:uid="{00000000-0005-0000-0000-0000BB030000}"/>
    <cellStyle name="Обычный 16_Лист5" xfId="874" xr:uid="{00000000-0005-0000-0000-0000BC030000}"/>
    <cellStyle name="Обычный 17" xfId="875" xr:uid="{00000000-0005-0000-0000-0000BD030000}"/>
    <cellStyle name="Обычный 17 2" xfId="876" xr:uid="{00000000-0005-0000-0000-0000BE030000}"/>
    <cellStyle name="Обычный 17 3" xfId="877" xr:uid="{00000000-0005-0000-0000-0000BF030000}"/>
    <cellStyle name="Обычный 17 4" xfId="878" xr:uid="{00000000-0005-0000-0000-0000C0030000}"/>
    <cellStyle name="Обычный 17_Лист5" xfId="879" xr:uid="{00000000-0005-0000-0000-0000C1030000}"/>
    <cellStyle name="Обычный 18" xfId="880" xr:uid="{00000000-0005-0000-0000-0000C2030000}"/>
    <cellStyle name="Обычный 18 2" xfId="881" xr:uid="{00000000-0005-0000-0000-0000C3030000}"/>
    <cellStyle name="Обычный 18 2 2" xfId="882" xr:uid="{00000000-0005-0000-0000-0000C4030000}"/>
    <cellStyle name="Обычный 18 3" xfId="883" xr:uid="{00000000-0005-0000-0000-0000C5030000}"/>
    <cellStyle name="Обычный 18_Лист5" xfId="884" xr:uid="{00000000-0005-0000-0000-0000C6030000}"/>
    <cellStyle name="Обычный 19" xfId="885" xr:uid="{00000000-0005-0000-0000-0000C7030000}"/>
    <cellStyle name="Обычный 19 2" xfId="886" xr:uid="{00000000-0005-0000-0000-0000C8030000}"/>
    <cellStyle name="Обычный 19 2 2" xfId="887" xr:uid="{00000000-0005-0000-0000-0000C9030000}"/>
    <cellStyle name="Обычный 19 2 2 2" xfId="888" xr:uid="{00000000-0005-0000-0000-0000CA030000}"/>
    <cellStyle name="Обычный 19 2 2 2 2" xfId="1185" xr:uid="{00000000-0005-0000-0000-0000CB030000}"/>
    <cellStyle name="Обычный 19 2 2 3" xfId="889" xr:uid="{00000000-0005-0000-0000-0000CC030000}"/>
    <cellStyle name="Обычный 19 2 2 3 2" xfId="1296" xr:uid="{00000000-0005-0000-0000-0000CD030000}"/>
    <cellStyle name="Обычный 19 2 2 4" xfId="1186" xr:uid="{00000000-0005-0000-0000-0000CE030000}"/>
    <cellStyle name="Обычный 19 2 2 5" xfId="1295" xr:uid="{00000000-0005-0000-0000-0000CF030000}"/>
    <cellStyle name="Обычный 19 2 2_Лист5" xfId="890" xr:uid="{00000000-0005-0000-0000-0000D0030000}"/>
    <cellStyle name="Обычный 19 2 3" xfId="891" xr:uid="{00000000-0005-0000-0000-0000D1030000}"/>
    <cellStyle name="Обычный 19 2 3 2" xfId="1187" xr:uid="{00000000-0005-0000-0000-0000D2030000}"/>
    <cellStyle name="Обычный 19 2 4" xfId="892" xr:uid="{00000000-0005-0000-0000-0000D3030000}"/>
    <cellStyle name="Обычный 19 2 4 2" xfId="1297" xr:uid="{00000000-0005-0000-0000-0000D4030000}"/>
    <cellStyle name="Обычный 19 2 5" xfId="1188" xr:uid="{00000000-0005-0000-0000-0000D5030000}"/>
    <cellStyle name="Обычный 19 2 5 2" xfId="1372" xr:uid="{00000000-0005-0000-0000-0000D6030000}"/>
    <cellStyle name="Обычный 19 2 6" xfId="1189" xr:uid="{00000000-0005-0000-0000-0000D7030000}"/>
    <cellStyle name="Обычный 19 2 6 2" xfId="1373" xr:uid="{00000000-0005-0000-0000-0000D8030000}"/>
    <cellStyle name="Обычный 19 2 7" xfId="1190" xr:uid="{00000000-0005-0000-0000-0000D9030000}"/>
    <cellStyle name="Обычный 19 2 7 2" xfId="1374" xr:uid="{00000000-0005-0000-0000-0000DA030000}"/>
    <cellStyle name="Обычный 19 2 8" xfId="1294" xr:uid="{00000000-0005-0000-0000-0000DB030000}"/>
    <cellStyle name="Обычный 19 2_Лист5" xfId="893" xr:uid="{00000000-0005-0000-0000-0000DC030000}"/>
    <cellStyle name="Обычный 19 3" xfId="894" xr:uid="{00000000-0005-0000-0000-0000DD030000}"/>
    <cellStyle name="Обычный 19 3 2" xfId="895" xr:uid="{00000000-0005-0000-0000-0000DE030000}"/>
    <cellStyle name="Обычный 19_Лист5" xfId="896" xr:uid="{00000000-0005-0000-0000-0000DF030000}"/>
    <cellStyle name="Обычный 2" xfId="897" xr:uid="{00000000-0005-0000-0000-0000E0030000}"/>
    <cellStyle name="Обычный 2 2" xfId="898" xr:uid="{00000000-0005-0000-0000-0000E1030000}"/>
    <cellStyle name="Обычный 2 2 2" xfId="899" xr:uid="{00000000-0005-0000-0000-0000E2030000}"/>
    <cellStyle name="Обычный 2 2 2 2" xfId="900" xr:uid="{00000000-0005-0000-0000-0000E3030000}"/>
    <cellStyle name="Обычный 2 2 2 2 2" xfId="901" xr:uid="{00000000-0005-0000-0000-0000E4030000}"/>
    <cellStyle name="Обычный 2 2 2 3" xfId="902" xr:uid="{00000000-0005-0000-0000-0000E5030000}"/>
    <cellStyle name="Обычный 2 2 3" xfId="903" xr:uid="{00000000-0005-0000-0000-0000E6030000}"/>
    <cellStyle name="Обычный 2 3" xfId="904" xr:uid="{00000000-0005-0000-0000-0000E7030000}"/>
    <cellStyle name="Обычный 2 3 2" xfId="1464" xr:uid="{00000000-0005-0000-0000-0000E8030000}"/>
    <cellStyle name="Обычный 2 4" xfId="905" xr:uid="{00000000-0005-0000-0000-0000E9030000}"/>
    <cellStyle name="Обычный 2 4 2" xfId="906" xr:uid="{00000000-0005-0000-0000-0000EA030000}"/>
    <cellStyle name="Обычный 2 4 2 2" xfId="907" xr:uid="{00000000-0005-0000-0000-0000EB030000}"/>
    <cellStyle name="Обычный 2 4 2 2 2" xfId="908" xr:uid="{00000000-0005-0000-0000-0000EC030000}"/>
    <cellStyle name="Обычный 2 4 2 2 2 2" xfId="909" xr:uid="{00000000-0005-0000-0000-0000ED030000}"/>
    <cellStyle name="Обычный 2 4 3" xfId="910" xr:uid="{00000000-0005-0000-0000-0000EE030000}"/>
    <cellStyle name="Обычный 2 4_Лист5" xfId="911" xr:uid="{00000000-0005-0000-0000-0000EF030000}"/>
    <cellStyle name="Обычный 2 5" xfId="912" xr:uid="{00000000-0005-0000-0000-0000F0030000}"/>
    <cellStyle name="Обычный 2 5 2" xfId="913" xr:uid="{00000000-0005-0000-0000-0000F1030000}"/>
    <cellStyle name="Обычный 2 5 2 2" xfId="914" xr:uid="{00000000-0005-0000-0000-0000F2030000}"/>
    <cellStyle name="Обычный 2 5 3" xfId="915" xr:uid="{00000000-0005-0000-0000-0000F3030000}"/>
    <cellStyle name="Обычный 2 5 4" xfId="916" xr:uid="{00000000-0005-0000-0000-0000F4030000}"/>
    <cellStyle name="Обычный 2 5 5" xfId="917" xr:uid="{00000000-0005-0000-0000-0000F5030000}"/>
    <cellStyle name="Обычный 2 5_Лист5" xfId="918" xr:uid="{00000000-0005-0000-0000-0000F6030000}"/>
    <cellStyle name="Обычный 2 6" xfId="919" xr:uid="{00000000-0005-0000-0000-0000F7030000}"/>
    <cellStyle name="Обычный 2 6 2" xfId="920" xr:uid="{00000000-0005-0000-0000-0000F8030000}"/>
    <cellStyle name="Обычный 2 6 2 2" xfId="921" xr:uid="{00000000-0005-0000-0000-0000F9030000}"/>
    <cellStyle name="Обычный 2 7" xfId="922" xr:uid="{00000000-0005-0000-0000-0000FA030000}"/>
    <cellStyle name="Обычный 2 8" xfId="923" xr:uid="{00000000-0005-0000-0000-0000FB030000}"/>
    <cellStyle name="Обычный 20" xfId="924" xr:uid="{00000000-0005-0000-0000-0000FC030000}"/>
    <cellStyle name="Обычный 20 2" xfId="925" xr:uid="{00000000-0005-0000-0000-0000FD030000}"/>
    <cellStyle name="Обычный 20 2 2" xfId="926" xr:uid="{00000000-0005-0000-0000-0000FE030000}"/>
    <cellStyle name="Обычный 20 2 3" xfId="927" xr:uid="{00000000-0005-0000-0000-0000FF030000}"/>
    <cellStyle name="Обычный 20 2 3 2" xfId="928" xr:uid="{00000000-0005-0000-0000-000000040000}"/>
    <cellStyle name="Обычный 20 2 3 2 2" xfId="929" xr:uid="{00000000-0005-0000-0000-000001040000}"/>
    <cellStyle name="Обычный 20 2 3 2 2 2" xfId="1301" xr:uid="{00000000-0005-0000-0000-000002040000}"/>
    <cellStyle name="Обычный 20 2 3 2 3" xfId="1191" xr:uid="{00000000-0005-0000-0000-000003040000}"/>
    <cellStyle name="Обычный 20 2 3 2 3 2" xfId="1232" xr:uid="{00000000-0005-0000-0000-000004040000}"/>
    <cellStyle name="Обычный 20 2 3 2 3 2 2" xfId="1257" xr:uid="{00000000-0005-0000-0000-000005040000}"/>
    <cellStyle name="Обычный 20 2 3 2 3 2 2 2" xfId="1259" xr:uid="{00000000-0005-0000-0000-000006040000}"/>
    <cellStyle name="Обычный 20 2 3 2 3 2 2 2 2" xfId="1430" xr:uid="{00000000-0005-0000-0000-000007040000}"/>
    <cellStyle name="Обычный 20 2 3 2 3 2 2 3" xfId="1428" xr:uid="{00000000-0005-0000-0000-000008040000}"/>
    <cellStyle name="Обычный 20 2 3 2 3 2 3" xfId="1403" xr:uid="{00000000-0005-0000-0000-000009040000}"/>
    <cellStyle name="Обычный 20 2 3 2 3 3" xfId="1375" xr:uid="{00000000-0005-0000-0000-00000A040000}"/>
    <cellStyle name="Обычный 20 2 3 2 4" xfId="1300" xr:uid="{00000000-0005-0000-0000-00000B040000}"/>
    <cellStyle name="Обычный 20 2 3 3" xfId="930" xr:uid="{00000000-0005-0000-0000-00000C040000}"/>
    <cellStyle name="Обычный 20 2 3 3 2" xfId="931" xr:uid="{00000000-0005-0000-0000-00000D040000}"/>
    <cellStyle name="Обычный 20 2 3 3 2 2" xfId="932" xr:uid="{00000000-0005-0000-0000-00000E040000}"/>
    <cellStyle name="Обычный 20 2 3 3 2 2 2" xfId="933" xr:uid="{00000000-0005-0000-0000-00000F040000}"/>
    <cellStyle name="Обычный 20 2 3 3 2 2 2 2" xfId="1305" xr:uid="{00000000-0005-0000-0000-000010040000}"/>
    <cellStyle name="Обычный 20 2 3 3 2 2 3" xfId="1304" xr:uid="{00000000-0005-0000-0000-000011040000}"/>
    <cellStyle name="Обычный 20 2 3 3 2 3" xfId="1303" xr:uid="{00000000-0005-0000-0000-000012040000}"/>
    <cellStyle name="Обычный 20 2 3 3 3" xfId="1302" xr:uid="{00000000-0005-0000-0000-000013040000}"/>
    <cellStyle name="Обычный 20 2 3 4" xfId="934" xr:uid="{00000000-0005-0000-0000-000014040000}"/>
    <cellStyle name="Обычный 20 2 3 4 2" xfId="1306" xr:uid="{00000000-0005-0000-0000-000015040000}"/>
    <cellStyle name="Обычный 20 2 3 5" xfId="1192" xr:uid="{00000000-0005-0000-0000-000016040000}"/>
    <cellStyle name="Обычный 20 2 3 5 2" xfId="1376" xr:uid="{00000000-0005-0000-0000-000017040000}"/>
    <cellStyle name="Обычный 20 2 3 6" xfId="1299" xr:uid="{00000000-0005-0000-0000-000018040000}"/>
    <cellStyle name="Обычный 20 2 4" xfId="935" xr:uid="{00000000-0005-0000-0000-000019040000}"/>
    <cellStyle name="Обычный 20 2 4 2" xfId="936" xr:uid="{00000000-0005-0000-0000-00001A040000}"/>
    <cellStyle name="Обычный 20 2 4 2 2" xfId="1308" xr:uid="{00000000-0005-0000-0000-00001B040000}"/>
    <cellStyle name="Обычный 20 2 4 3" xfId="1193" xr:uid="{00000000-0005-0000-0000-00001C040000}"/>
    <cellStyle name="Обычный 20 2 4 3 2" xfId="1377" xr:uid="{00000000-0005-0000-0000-00001D040000}"/>
    <cellStyle name="Обычный 20 2 4 4" xfId="1307" xr:uid="{00000000-0005-0000-0000-00001E040000}"/>
    <cellStyle name="Обычный 20 2 5" xfId="1194" xr:uid="{00000000-0005-0000-0000-00001F040000}"/>
    <cellStyle name="Обычный 20 2 5 2" xfId="1378" xr:uid="{00000000-0005-0000-0000-000020040000}"/>
    <cellStyle name="Обычный 20 3" xfId="937" xr:uid="{00000000-0005-0000-0000-000021040000}"/>
    <cellStyle name="Обычный 20 3 2" xfId="938" xr:uid="{00000000-0005-0000-0000-000022040000}"/>
    <cellStyle name="Обычный 20 3 2 2" xfId="939" xr:uid="{00000000-0005-0000-0000-000023040000}"/>
    <cellStyle name="Обычный 20 3 2 2 2" xfId="940" xr:uid="{00000000-0005-0000-0000-000024040000}"/>
    <cellStyle name="Обычный 20 3 2 2 2 2" xfId="941" xr:uid="{00000000-0005-0000-0000-000025040000}"/>
    <cellStyle name="Обычный 20 3 2 2 2 2 2" xfId="942" xr:uid="{00000000-0005-0000-0000-000026040000}"/>
    <cellStyle name="Обычный 20 3 2 2 2 2 2 2" xfId="943" xr:uid="{00000000-0005-0000-0000-000027040000}"/>
    <cellStyle name="Обычный 20 3 2 2 2 2 2 2 2" xfId="1315" xr:uid="{00000000-0005-0000-0000-000028040000}"/>
    <cellStyle name="Обычный 20 3 2 2 2 2 2 3" xfId="1314" xr:uid="{00000000-0005-0000-0000-000029040000}"/>
    <cellStyle name="Обычный 20 3 2 2 2 2 3" xfId="944" xr:uid="{00000000-0005-0000-0000-00002A040000}"/>
    <cellStyle name="Обычный 20 3 2 2 2 2 3 2" xfId="945" xr:uid="{00000000-0005-0000-0000-00002B040000}"/>
    <cellStyle name="Обычный 20 3 2 2 2 2 3 2 2" xfId="1317" xr:uid="{00000000-0005-0000-0000-00002C040000}"/>
    <cellStyle name="Обычный 20 3 2 2 2 2 3 3" xfId="1316" xr:uid="{00000000-0005-0000-0000-00002D040000}"/>
    <cellStyle name="Обычный 20 3 2 2 2 2 4" xfId="1313" xr:uid="{00000000-0005-0000-0000-00002E040000}"/>
    <cellStyle name="Обычный 20 3 2 2 2 3" xfId="1195" xr:uid="{00000000-0005-0000-0000-00002F040000}"/>
    <cellStyle name="Обычный 20 3 2 2 2 3 2" xfId="1379" xr:uid="{00000000-0005-0000-0000-000030040000}"/>
    <cellStyle name="Обычный 20 3 2 2 2 4" xfId="1312" xr:uid="{00000000-0005-0000-0000-000031040000}"/>
    <cellStyle name="Обычный 20 3 2 2 3" xfId="946" xr:uid="{00000000-0005-0000-0000-000032040000}"/>
    <cellStyle name="Обычный 20 3 2 2 3 2" xfId="947" xr:uid="{00000000-0005-0000-0000-000033040000}"/>
    <cellStyle name="Обычный 20 3 2 2 3 2 2" xfId="948" xr:uid="{00000000-0005-0000-0000-000034040000}"/>
    <cellStyle name="Обычный 20 3 2 2 3 2 2 2" xfId="949" xr:uid="{00000000-0005-0000-0000-000035040000}"/>
    <cellStyle name="Обычный 20 3 2 2 3 2 2 2 2" xfId="1321" xr:uid="{00000000-0005-0000-0000-000036040000}"/>
    <cellStyle name="Обычный 20 3 2 2 3 2 2 3" xfId="1320" xr:uid="{00000000-0005-0000-0000-000037040000}"/>
    <cellStyle name="Обычный 20 3 2 2 3 2 3" xfId="1319" xr:uid="{00000000-0005-0000-0000-000038040000}"/>
    <cellStyle name="Обычный 20 3 2 2 3 3" xfId="1318" xr:uid="{00000000-0005-0000-0000-000039040000}"/>
    <cellStyle name="Обычный 20 3 2 2 4" xfId="950" xr:uid="{00000000-0005-0000-0000-00003A040000}"/>
    <cellStyle name="Обычный 20 3 2 2 4 2" xfId="1322" xr:uid="{00000000-0005-0000-0000-00003B040000}"/>
    <cellStyle name="Обычный 20 3 2 2 5" xfId="1196" xr:uid="{00000000-0005-0000-0000-00003C040000}"/>
    <cellStyle name="Обычный 20 3 2 2 5 2" xfId="1380" xr:uid="{00000000-0005-0000-0000-00003D040000}"/>
    <cellStyle name="Обычный 20 3 2 2 6" xfId="1311" xr:uid="{00000000-0005-0000-0000-00003E040000}"/>
    <cellStyle name="Обычный 20 3 2 3" xfId="951" xr:uid="{00000000-0005-0000-0000-00003F040000}"/>
    <cellStyle name="Обычный 20 3 2 3 2" xfId="1323" xr:uid="{00000000-0005-0000-0000-000040040000}"/>
    <cellStyle name="Обычный 20 3 2 4" xfId="952" xr:uid="{00000000-0005-0000-0000-000041040000}"/>
    <cellStyle name="Обычный 20 3 2 4 2" xfId="1165" xr:uid="{00000000-0005-0000-0000-000042040000}"/>
    <cellStyle name="Обычный 20 3 2 4 2 2" xfId="1357" xr:uid="{00000000-0005-0000-0000-000043040000}"/>
    <cellStyle name="Обычный 20 3 2 4 3" xfId="1175" xr:uid="{00000000-0005-0000-0000-000044040000}"/>
    <cellStyle name="Обычный 20 3 2 4 3 2" xfId="1366" xr:uid="{00000000-0005-0000-0000-000045040000}"/>
    <cellStyle name="Обычный 20 3 2 4 4" xfId="1218" xr:uid="{00000000-0005-0000-0000-000046040000}"/>
    <cellStyle name="Обычный 20 3 2 4 4 2" xfId="1390" xr:uid="{00000000-0005-0000-0000-000047040000}"/>
    <cellStyle name="Обычный 20 3 2 4 5" xfId="1219" xr:uid="{00000000-0005-0000-0000-000048040000}"/>
    <cellStyle name="Обычный 20 3 2 4 5 2" xfId="1391" xr:uid="{00000000-0005-0000-0000-000049040000}"/>
    <cellStyle name="Обычный 20 3 2 4 6" xfId="1233" xr:uid="{00000000-0005-0000-0000-00004A040000}"/>
    <cellStyle name="Обычный 20 3 2 4 6 2" xfId="1404" xr:uid="{00000000-0005-0000-0000-00004B040000}"/>
    <cellStyle name="Обычный 20 3 2 4 7" xfId="1241" xr:uid="{00000000-0005-0000-0000-00004C040000}"/>
    <cellStyle name="Обычный 20 3 2 4 7 2" xfId="1251" xr:uid="{00000000-0005-0000-0000-00004D040000}"/>
    <cellStyle name="Обычный 20 3 2 4 7 2 2" xfId="1263" xr:uid="{00000000-0005-0000-0000-00004E040000}"/>
    <cellStyle name="Обычный 20 3 2 4 7 2 2 2" xfId="1271" xr:uid="{00000000-0005-0000-0000-00004F040000}"/>
    <cellStyle name="Обычный 20 3 2 4 7 2 2 2 2" xfId="1442" xr:uid="{00000000-0005-0000-0000-000050040000}"/>
    <cellStyle name="Обычный 20 3 2 4 7 2 2 3" xfId="1275" xr:uid="{00000000-0005-0000-0000-000051040000}"/>
    <cellStyle name="Обычный 20 3 2 4 7 2 2 3 2" xfId="1446" xr:uid="{00000000-0005-0000-0000-000052040000}"/>
    <cellStyle name="Обычный 20 3 2 4 7 2 2 3 3" xfId="1447" xr:uid="{00000000-0005-0000-0000-000053040000}"/>
    <cellStyle name="Обычный 20 3 2 4 7 2 2 3 3 2" xfId="1456" xr:uid="{00000000-0005-0000-0000-000054040000}"/>
    <cellStyle name="Обычный 20 3 2 4 7 2 2 4" xfId="1434" xr:uid="{00000000-0005-0000-0000-000055040000}"/>
    <cellStyle name="Обычный 20 3 2 4 7 2 3" xfId="1422" xr:uid="{00000000-0005-0000-0000-000056040000}"/>
    <cellStyle name="Обычный 20 3 2 4 7 3" xfId="1412" xr:uid="{00000000-0005-0000-0000-000057040000}"/>
    <cellStyle name="Обычный 20 3 2 4 8" xfId="1324" xr:uid="{00000000-0005-0000-0000-000058040000}"/>
    <cellStyle name="Обычный 20 3 2 5" xfId="1234" xr:uid="{00000000-0005-0000-0000-000059040000}"/>
    <cellStyle name="Обычный 20 3 2 5 2" xfId="1405" xr:uid="{00000000-0005-0000-0000-00005A040000}"/>
    <cellStyle name="Обычный 20 3 2 6" xfId="1310" xr:uid="{00000000-0005-0000-0000-00005B040000}"/>
    <cellStyle name="Обычный 20 3 3" xfId="953" xr:uid="{00000000-0005-0000-0000-00005C040000}"/>
    <cellStyle name="Обычный 20 3 3 2" xfId="1325" xr:uid="{00000000-0005-0000-0000-00005D040000}"/>
    <cellStyle name="Обычный 20 3 4" xfId="1197" xr:uid="{00000000-0005-0000-0000-00005E040000}"/>
    <cellStyle name="Обычный 20 3 4 2" xfId="1381" xr:uid="{00000000-0005-0000-0000-00005F040000}"/>
    <cellStyle name="Обычный 20 3 5" xfId="1309" xr:uid="{00000000-0005-0000-0000-000060040000}"/>
    <cellStyle name="Обычный 20 4" xfId="954" xr:uid="{00000000-0005-0000-0000-000061040000}"/>
    <cellStyle name="Обычный 20 4 2" xfId="1326" xr:uid="{00000000-0005-0000-0000-000062040000}"/>
    <cellStyle name="Обычный 20 5" xfId="1235" xr:uid="{00000000-0005-0000-0000-000063040000}"/>
    <cellStyle name="Обычный 20 5 2" xfId="1406" xr:uid="{00000000-0005-0000-0000-000064040000}"/>
    <cellStyle name="Обычный 20 6" xfId="1298" xr:uid="{00000000-0005-0000-0000-000065040000}"/>
    <cellStyle name="Обычный 21" xfId="955" xr:uid="{00000000-0005-0000-0000-000066040000}"/>
    <cellStyle name="Обычный 21 2" xfId="956" xr:uid="{00000000-0005-0000-0000-000067040000}"/>
    <cellStyle name="Обычный 21 2 2" xfId="1198" xr:uid="{00000000-0005-0000-0000-000068040000}"/>
    <cellStyle name="Обычный 21 3" xfId="957" xr:uid="{00000000-0005-0000-0000-000069040000}"/>
    <cellStyle name="Обычный 21 3 2" xfId="958" xr:uid="{00000000-0005-0000-0000-00006A040000}"/>
    <cellStyle name="Обычный 21 3 2 2" xfId="1329" xr:uid="{00000000-0005-0000-0000-00006B040000}"/>
    <cellStyle name="Обычный 21 3 3" xfId="1199" xr:uid="{00000000-0005-0000-0000-00006C040000}"/>
    <cellStyle name="Обычный 21 3 3 2" xfId="1382" xr:uid="{00000000-0005-0000-0000-00006D040000}"/>
    <cellStyle name="Обычный 21 3 4" xfId="1328" xr:uid="{00000000-0005-0000-0000-00006E040000}"/>
    <cellStyle name="Обычный 21 4" xfId="959" xr:uid="{00000000-0005-0000-0000-00006F040000}"/>
    <cellStyle name="Обычный 21 4 2" xfId="1330" xr:uid="{00000000-0005-0000-0000-000070040000}"/>
    <cellStyle name="Обычный 21 5" xfId="1200" xr:uid="{00000000-0005-0000-0000-000071040000}"/>
    <cellStyle name="Обычный 21 6" xfId="1327" xr:uid="{00000000-0005-0000-0000-000072040000}"/>
    <cellStyle name="Обычный 21_Лист5" xfId="960" xr:uid="{00000000-0005-0000-0000-000073040000}"/>
    <cellStyle name="Обычный 22" xfId="961" xr:uid="{00000000-0005-0000-0000-000074040000}"/>
    <cellStyle name="Обычный 22 2" xfId="962" xr:uid="{00000000-0005-0000-0000-000075040000}"/>
    <cellStyle name="Обычный 23" xfId="963" xr:uid="{00000000-0005-0000-0000-000076040000}"/>
    <cellStyle name="Обычный 24" xfId="964" xr:uid="{00000000-0005-0000-0000-000077040000}"/>
    <cellStyle name="Обычный 24 2" xfId="965" xr:uid="{00000000-0005-0000-0000-000078040000}"/>
    <cellStyle name="Обычный 24 2 2" xfId="966" xr:uid="{00000000-0005-0000-0000-000079040000}"/>
    <cellStyle name="Обычный 24 2 3" xfId="967" xr:uid="{00000000-0005-0000-0000-00007A040000}"/>
    <cellStyle name="Обычный 24 2 3 2" xfId="1332" xr:uid="{00000000-0005-0000-0000-00007B040000}"/>
    <cellStyle name="Обычный 24 2 4" xfId="1201" xr:uid="{00000000-0005-0000-0000-00007C040000}"/>
    <cellStyle name="Обычный 24 2 4 2" xfId="1383" xr:uid="{00000000-0005-0000-0000-00007D040000}"/>
    <cellStyle name="Обычный 24 2 5" xfId="1331" xr:uid="{00000000-0005-0000-0000-00007E040000}"/>
    <cellStyle name="Обычный 25" xfId="968" xr:uid="{00000000-0005-0000-0000-00007F040000}"/>
    <cellStyle name="Обычный 25 2" xfId="969" xr:uid="{00000000-0005-0000-0000-000080040000}"/>
    <cellStyle name="Обычный 26" xfId="970" xr:uid="{00000000-0005-0000-0000-000081040000}"/>
    <cellStyle name="Обычный 27" xfId="971" xr:uid="{00000000-0005-0000-0000-000082040000}"/>
    <cellStyle name="Обычный 27 2" xfId="1236" xr:uid="{00000000-0005-0000-0000-000083040000}"/>
    <cellStyle name="Обычный 27 2 2" xfId="1407" xr:uid="{00000000-0005-0000-0000-000084040000}"/>
    <cellStyle name="Обычный 28" xfId="972" xr:uid="{00000000-0005-0000-0000-000085040000}"/>
    <cellStyle name="Обычный 29" xfId="973" xr:uid="{00000000-0005-0000-0000-000086040000}"/>
    <cellStyle name="Обычный 29 2" xfId="974" xr:uid="{00000000-0005-0000-0000-000087040000}"/>
    <cellStyle name="Обычный 29 2 2" xfId="975" xr:uid="{00000000-0005-0000-0000-000088040000}"/>
    <cellStyle name="Обычный 29 2 2 2" xfId="1335" xr:uid="{00000000-0005-0000-0000-000089040000}"/>
    <cellStyle name="Обычный 29 2 3" xfId="976" xr:uid="{00000000-0005-0000-0000-00008A040000}"/>
    <cellStyle name="Обычный 29 2 3 2" xfId="1220" xr:uid="{00000000-0005-0000-0000-00008B040000}"/>
    <cellStyle name="Обычный 29 2 3 2 2" xfId="1221" xr:uid="{00000000-0005-0000-0000-00008C040000}"/>
    <cellStyle name="Обычный 29 2 3 2 2 2" xfId="1265" xr:uid="{00000000-0005-0000-0000-00008D040000}"/>
    <cellStyle name="Обычный 29 2 3 2 2 2 2" xfId="1436" xr:uid="{00000000-0005-0000-0000-00008E040000}"/>
    <cellStyle name="Обычный 29 2 3 2 2 2 2 2" xfId="1461" xr:uid="{00000000-0005-0000-0000-00008F040000}"/>
    <cellStyle name="Обычный 29 2 3 2 2 3" xfId="1393" xr:uid="{00000000-0005-0000-0000-000090040000}"/>
    <cellStyle name="Обычный 29 2 3 2 3" xfId="1237" xr:uid="{00000000-0005-0000-0000-000091040000}"/>
    <cellStyle name="Обычный 29 2 3 2 3 2" xfId="1260" xr:uid="{00000000-0005-0000-0000-000092040000}"/>
    <cellStyle name="Обычный 29 2 3 2 3 2 2" xfId="1431" xr:uid="{00000000-0005-0000-0000-000093040000}"/>
    <cellStyle name="Обычный 29 2 3 2 3 2 2 2" xfId="1465" xr:uid="{00000000-0005-0000-0000-000094040000}"/>
    <cellStyle name="Обычный 29 2 3 2 3 3" xfId="1408" xr:uid="{00000000-0005-0000-0000-000095040000}"/>
    <cellStyle name="Обычный 29 2 3 2 4" xfId="1261" xr:uid="{00000000-0005-0000-0000-000096040000}"/>
    <cellStyle name="Обычный 29 2 3 2 4 2" xfId="1432" xr:uid="{00000000-0005-0000-0000-000097040000}"/>
    <cellStyle name="Обычный 29 2 3 2 4 2 2" xfId="1470" xr:uid="{00000000-0005-0000-0000-000098040000}"/>
    <cellStyle name="Обычный 29 2 3 2 4 2 3" xfId="1476" xr:uid="{00000000-0005-0000-0000-000099040000}"/>
    <cellStyle name="Обычный 29 2 3 2 4 2 4" xfId="1471" xr:uid="{00000000-0005-0000-0000-00009A040000}"/>
    <cellStyle name="Обычный 29 2 3 2 5" xfId="1269" xr:uid="{00000000-0005-0000-0000-00009B040000}"/>
    <cellStyle name="Обычный 29 2 3 2 5 2" xfId="1440" xr:uid="{00000000-0005-0000-0000-00009C040000}"/>
    <cellStyle name="Обычный 29 2 3 2 5 2 2" xfId="1475" xr:uid="{00000000-0005-0000-0000-00009D040000}"/>
    <cellStyle name="Обычный 29 2 3 2 6" xfId="1392" xr:uid="{00000000-0005-0000-0000-00009E040000}"/>
    <cellStyle name="Обычный 29 2 3 2 7" xfId="1460" xr:uid="{00000000-0005-0000-0000-00009F040000}"/>
    <cellStyle name="Обычный 29 2 3 3" xfId="1238" xr:uid="{00000000-0005-0000-0000-0000A0040000}"/>
    <cellStyle name="Обычный 29 2 3 3 2" xfId="1409" xr:uid="{00000000-0005-0000-0000-0000A1040000}"/>
    <cellStyle name="Обычный 29 2 3 4" xfId="1336" xr:uid="{00000000-0005-0000-0000-0000A2040000}"/>
    <cellStyle name="Обычный 29 2 4" xfId="1202" xr:uid="{00000000-0005-0000-0000-0000A3040000}"/>
    <cellStyle name="Обычный 29 2 4 2" xfId="1384" xr:uid="{00000000-0005-0000-0000-0000A4040000}"/>
    <cellStyle name="Обычный 29 2 5" xfId="1334" xr:uid="{00000000-0005-0000-0000-0000A5040000}"/>
    <cellStyle name="Обычный 29 3" xfId="977" xr:uid="{00000000-0005-0000-0000-0000A6040000}"/>
    <cellStyle name="Обычный 29 3 2" xfId="1337" xr:uid="{00000000-0005-0000-0000-0000A7040000}"/>
    <cellStyle name="Обычный 29 4" xfId="1203" xr:uid="{00000000-0005-0000-0000-0000A8040000}"/>
    <cellStyle name="Обычный 29 4 2" xfId="1385" xr:uid="{00000000-0005-0000-0000-0000A9040000}"/>
    <cellStyle name="Обычный 29 5" xfId="1333" xr:uid="{00000000-0005-0000-0000-0000AA040000}"/>
    <cellStyle name="Обычный 3" xfId="978" xr:uid="{00000000-0005-0000-0000-0000AB040000}"/>
    <cellStyle name="Обычный 3 2" xfId="979" xr:uid="{00000000-0005-0000-0000-0000AC040000}"/>
    <cellStyle name="Обычный 3 2 2" xfId="980" xr:uid="{00000000-0005-0000-0000-0000AD040000}"/>
    <cellStyle name="Обычный 3 2_Лист5" xfId="981" xr:uid="{00000000-0005-0000-0000-0000AE040000}"/>
    <cellStyle name="Обычный 3 3" xfId="982" xr:uid="{00000000-0005-0000-0000-0000AF040000}"/>
    <cellStyle name="Обычный 3 3 2" xfId="983" xr:uid="{00000000-0005-0000-0000-0000B0040000}"/>
    <cellStyle name="Обычный 3 3 3" xfId="984" xr:uid="{00000000-0005-0000-0000-0000B1040000}"/>
    <cellStyle name="Обычный 30" xfId="985" xr:uid="{00000000-0005-0000-0000-0000B2040000}"/>
    <cellStyle name="Обычный 31" xfId="986" xr:uid="{00000000-0005-0000-0000-0000B3040000}"/>
    <cellStyle name="Обычный 31 2" xfId="987" xr:uid="{00000000-0005-0000-0000-0000B4040000}"/>
    <cellStyle name="Обычный 31 2 2" xfId="1339" xr:uid="{00000000-0005-0000-0000-0000B5040000}"/>
    <cellStyle name="Обычный 31 3" xfId="1204" xr:uid="{00000000-0005-0000-0000-0000B6040000}"/>
    <cellStyle name="Обычный 31 3 2" xfId="1386" xr:uid="{00000000-0005-0000-0000-0000B7040000}"/>
    <cellStyle name="Обычный 31 4" xfId="1338" xr:uid="{00000000-0005-0000-0000-0000B8040000}"/>
    <cellStyle name="Обычный 32" xfId="988" xr:uid="{00000000-0005-0000-0000-0000B9040000}"/>
    <cellStyle name="Обычный 32 2" xfId="1340" xr:uid="{00000000-0005-0000-0000-0000BA040000}"/>
    <cellStyle name="Обычный 33" xfId="989" xr:uid="{00000000-0005-0000-0000-0000BB040000}"/>
    <cellStyle name="Обычный 33 2" xfId="1341" xr:uid="{00000000-0005-0000-0000-0000BC040000}"/>
    <cellStyle name="Обычный 34" xfId="990" xr:uid="{00000000-0005-0000-0000-0000BD040000}"/>
    <cellStyle name="Обычный 34 2" xfId="1164" xr:uid="{00000000-0005-0000-0000-0000BE040000}"/>
    <cellStyle name="Обычный 34 2 2" xfId="1356" xr:uid="{00000000-0005-0000-0000-0000BF040000}"/>
    <cellStyle name="Обычный 34 3" xfId="1167" xr:uid="{00000000-0005-0000-0000-0000C0040000}"/>
    <cellStyle name="Обычный 34 3 2" xfId="1359" xr:uid="{00000000-0005-0000-0000-0000C1040000}"/>
    <cellStyle name="Обычный 34 4" xfId="1222" xr:uid="{00000000-0005-0000-0000-0000C2040000}"/>
    <cellStyle name="Обычный 34 4 2" xfId="1394" xr:uid="{00000000-0005-0000-0000-0000C3040000}"/>
    <cellStyle name="Обычный 34 5" xfId="1223" xr:uid="{00000000-0005-0000-0000-0000C4040000}"/>
    <cellStyle name="Обычный 34 6" xfId="1226" xr:uid="{00000000-0005-0000-0000-0000C5040000}"/>
    <cellStyle name="Обычный 34 6 2" xfId="1397" xr:uid="{00000000-0005-0000-0000-0000C6040000}"/>
    <cellStyle name="Обычный 34 7" xfId="1239" xr:uid="{00000000-0005-0000-0000-0000C7040000}"/>
    <cellStyle name="Обычный 34 7 2" xfId="1250" xr:uid="{00000000-0005-0000-0000-0000C8040000}"/>
    <cellStyle name="Обычный 34 7 2 2" xfId="1262" xr:uid="{00000000-0005-0000-0000-0000C9040000}"/>
    <cellStyle name="Обычный 34 7 2 2 2" xfId="1270" xr:uid="{00000000-0005-0000-0000-0000CA040000}"/>
    <cellStyle name="Обычный 34 7 2 2 2 2" xfId="1441" xr:uid="{00000000-0005-0000-0000-0000CB040000}"/>
    <cellStyle name="Обычный 34 7 2 2 3" xfId="1274" xr:uid="{00000000-0005-0000-0000-0000CC040000}"/>
    <cellStyle name="Обычный 34 7 2 2 3 2" xfId="1445" xr:uid="{00000000-0005-0000-0000-0000CD040000}"/>
    <cellStyle name="Обычный 34 7 2 2 3 3" xfId="1448" xr:uid="{00000000-0005-0000-0000-0000CE040000}"/>
    <cellStyle name="Обычный 34 7 2 2 3 3 2" xfId="1457" xr:uid="{00000000-0005-0000-0000-0000CF040000}"/>
    <cellStyle name="Обычный 34 7 2 2 3 4" xfId="1450" xr:uid="{00000000-0005-0000-0000-0000D0040000}"/>
    <cellStyle name="Обычный 34 7 2 2 3 4 2" xfId="1454" xr:uid="{00000000-0005-0000-0000-0000D1040000}"/>
    <cellStyle name="Обычный 34 7 2 2 3 4 2 2" xfId="1458" xr:uid="{00000000-0005-0000-0000-0000D2040000}"/>
    <cellStyle name="Обычный 34 7 2 2 3 4 2 2 2" xfId="1473" xr:uid="{00000000-0005-0000-0000-0000D3040000}"/>
    <cellStyle name="Обычный 34 7 2 2 3 4 2 2 2 2" xfId="1478" xr:uid="{00000000-0005-0000-0000-0000D4040000}"/>
    <cellStyle name="Обычный 34 7 2 2 4" xfId="1433" xr:uid="{00000000-0005-0000-0000-0000D5040000}"/>
    <cellStyle name="Обычный 34 7 2 3" xfId="1421" xr:uid="{00000000-0005-0000-0000-0000D6040000}"/>
    <cellStyle name="Обычный 34 7 3" xfId="1410" xr:uid="{00000000-0005-0000-0000-0000D7040000}"/>
    <cellStyle name="Обычный 34 8" xfId="1342" xr:uid="{00000000-0005-0000-0000-0000D8040000}"/>
    <cellStyle name="Обычный 35" xfId="991" xr:uid="{00000000-0005-0000-0000-0000D9040000}"/>
    <cellStyle name="Обычный 35 2" xfId="1173" xr:uid="{00000000-0005-0000-0000-0000DA040000}"/>
    <cellStyle name="Обычный 35 2 2" xfId="1365" xr:uid="{00000000-0005-0000-0000-0000DB040000}"/>
    <cellStyle name="Обычный 35 3" xfId="1224" xr:uid="{00000000-0005-0000-0000-0000DC040000}"/>
    <cellStyle name="Обычный 35 3 2" xfId="1252" xr:uid="{00000000-0005-0000-0000-0000DD040000}"/>
    <cellStyle name="Обычный 35 3 2 2" xfId="1423" xr:uid="{00000000-0005-0000-0000-0000DE040000}"/>
    <cellStyle name="Обычный 35 3 2 3" xfId="1462" xr:uid="{00000000-0005-0000-0000-0000DF040000}"/>
    <cellStyle name="Обычный 35 3 3" xfId="1395" xr:uid="{00000000-0005-0000-0000-0000E0040000}"/>
    <cellStyle name="Обычный 35 4" xfId="1240" xr:uid="{00000000-0005-0000-0000-0000E1040000}"/>
    <cellStyle name="Обычный 35 4 2" xfId="1411" xr:uid="{00000000-0005-0000-0000-0000E2040000}"/>
    <cellStyle name="Обычный 35 5" xfId="1242" xr:uid="{00000000-0005-0000-0000-0000E3040000}"/>
    <cellStyle name="Обычный 35 5 2" xfId="1247" xr:uid="{00000000-0005-0000-0000-0000E4040000}"/>
    <cellStyle name="Обычный 35 5 2 2" xfId="1258" xr:uid="{00000000-0005-0000-0000-0000E5040000}"/>
    <cellStyle name="Обычный 35 5 2 2 2" xfId="1429" xr:uid="{00000000-0005-0000-0000-0000E6040000}"/>
    <cellStyle name="Обычный 35 5 2 3" xfId="1418" xr:uid="{00000000-0005-0000-0000-0000E7040000}"/>
    <cellStyle name="Обычный 35 5 2 4" xfId="1477" xr:uid="{00000000-0005-0000-0000-0000E8040000}"/>
    <cellStyle name="Обычный 35 5 3" xfId="1413" xr:uid="{00000000-0005-0000-0000-0000E9040000}"/>
    <cellStyle name="Обычный 35 6" xfId="1343" xr:uid="{00000000-0005-0000-0000-0000EA040000}"/>
    <cellStyle name="Обычный 36" xfId="1163" xr:uid="{00000000-0005-0000-0000-0000EB040000}"/>
    <cellStyle name="Обычный 36 2" xfId="1355" xr:uid="{00000000-0005-0000-0000-0000EC040000}"/>
    <cellStyle name="Обычный 37" xfId="1168" xr:uid="{00000000-0005-0000-0000-0000ED040000}"/>
    <cellStyle name="Обычный 37 2" xfId="1360" xr:uid="{00000000-0005-0000-0000-0000EE040000}"/>
    <cellStyle name="Обычный 38" xfId="1169" xr:uid="{00000000-0005-0000-0000-0000EF040000}"/>
    <cellStyle name="Обычный 38 2" xfId="1227" xr:uid="{00000000-0005-0000-0000-0000F0040000}"/>
    <cellStyle name="Обычный 38 2 2" xfId="1266" xr:uid="{00000000-0005-0000-0000-0000F1040000}"/>
    <cellStyle name="Обычный 38 2 2 2" xfId="1437" xr:uid="{00000000-0005-0000-0000-0000F2040000}"/>
    <cellStyle name="Обычный 38 2 2 3" xfId="1467" xr:uid="{00000000-0005-0000-0000-0000F3040000}"/>
    <cellStyle name="Обычный 38 2 3" xfId="1398" xr:uid="{00000000-0005-0000-0000-0000F4040000}"/>
    <cellStyle name="Обычный 38 3" xfId="1361" xr:uid="{00000000-0005-0000-0000-0000F5040000}"/>
    <cellStyle name="Обычный 39" xfId="1170" xr:uid="{00000000-0005-0000-0000-0000F6040000}"/>
    <cellStyle name="Обычный 39 2" xfId="1362" xr:uid="{00000000-0005-0000-0000-0000F7040000}"/>
    <cellStyle name="Обычный 4" xfId="992" xr:uid="{00000000-0005-0000-0000-0000F8040000}"/>
    <cellStyle name="Обычный 4 2" xfId="993" xr:uid="{00000000-0005-0000-0000-0000F9040000}"/>
    <cellStyle name="Обычный 4 2 2" xfId="994" xr:uid="{00000000-0005-0000-0000-0000FA040000}"/>
    <cellStyle name="Обычный 4 2 3" xfId="1453" xr:uid="{00000000-0005-0000-0000-0000FB040000}"/>
    <cellStyle name="Обычный 4 2_Лист5" xfId="995" xr:uid="{00000000-0005-0000-0000-0000FC040000}"/>
    <cellStyle name="Обычный 40" xfId="1171" xr:uid="{00000000-0005-0000-0000-0000FD040000}"/>
    <cellStyle name="Обычный 40 2" xfId="1228" xr:uid="{00000000-0005-0000-0000-0000FE040000}"/>
    <cellStyle name="Обычный 40 2 2" xfId="1267" xr:uid="{00000000-0005-0000-0000-0000FF040000}"/>
    <cellStyle name="Обычный 40 2 2 2" xfId="1438" xr:uid="{00000000-0005-0000-0000-000000050000}"/>
    <cellStyle name="Обычный 40 2 2 3" xfId="1468" xr:uid="{00000000-0005-0000-0000-000001050000}"/>
    <cellStyle name="Обычный 40 2 3" xfId="1399" xr:uid="{00000000-0005-0000-0000-000002050000}"/>
    <cellStyle name="Обычный 40 3" xfId="1363" xr:uid="{00000000-0005-0000-0000-000003050000}"/>
    <cellStyle name="Обычный 41" xfId="1172" xr:uid="{00000000-0005-0000-0000-000004050000}"/>
    <cellStyle name="Обычный 41 2" xfId="1364" xr:uid="{00000000-0005-0000-0000-000005050000}"/>
    <cellStyle name="Обычный 42" xfId="1225" xr:uid="{00000000-0005-0000-0000-000006050000}"/>
    <cellStyle name="Обычный 42 2" xfId="1396" xr:uid="{00000000-0005-0000-0000-000007050000}"/>
    <cellStyle name="Обычный 43" xfId="1452" xr:uid="{00000000-0005-0000-0000-000008050000}"/>
    <cellStyle name="Обычный 43 2" xfId="1469" xr:uid="{00000000-0005-0000-0000-000009050000}"/>
    <cellStyle name="Обычный 44" xfId="1463" xr:uid="{00000000-0005-0000-0000-00000A050000}"/>
    <cellStyle name="Обычный 5" xfId="996" xr:uid="{00000000-0005-0000-0000-00000B050000}"/>
    <cellStyle name="Обычный 5 2" xfId="997" xr:uid="{00000000-0005-0000-0000-00000C050000}"/>
    <cellStyle name="Обычный 5 2 2" xfId="998" xr:uid="{00000000-0005-0000-0000-00000D050000}"/>
    <cellStyle name="Обычный 5 2 3" xfId="999" xr:uid="{00000000-0005-0000-0000-00000E050000}"/>
    <cellStyle name="Обычный 5 2 3 2" xfId="1000" xr:uid="{00000000-0005-0000-0000-00000F050000}"/>
    <cellStyle name="Обычный 5 2_Лист5" xfId="1001" xr:uid="{00000000-0005-0000-0000-000010050000}"/>
    <cellStyle name="Обычный 6" xfId="1002" xr:uid="{00000000-0005-0000-0000-000011050000}"/>
    <cellStyle name="Обычный 6 2" xfId="1003" xr:uid="{00000000-0005-0000-0000-000012050000}"/>
    <cellStyle name="Обычный 7" xfId="1004" xr:uid="{00000000-0005-0000-0000-000013050000}"/>
    <cellStyle name="Обычный 8" xfId="1005" xr:uid="{00000000-0005-0000-0000-000014050000}"/>
    <cellStyle name="Обычный 9" xfId="1006" xr:uid="{00000000-0005-0000-0000-000015050000}"/>
    <cellStyle name="Обычный_Лист1 2 2" xfId="2" xr:uid="{00000000-0005-0000-0000-000016050000}"/>
    <cellStyle name="Плохой 2" xfId="1007" xr:uid="{00000000-0005-0000-0000-000017050000}"/>
    <cellStyle name="Плохой 2 2" xfId="1008" xr:uid="{00000000-0005-0000-0000-000018050000}"/>
    <cellStyle name="Плохой 2 2 2" xfId="1009" xr:uid="{00000000-0005-0000-0000-000019050000}"/>
    <cellStyle name="Плохой 2 2 2 2" xfId="1010" xr:uid="{00000000-0005-0000-0000-00001A050000}"/>
    <cellStyle name="Плохой 2 3" xfId="1011" xr:uid="{00000000-0005-0000-0000-00001B050000}"/>
    <cellStyle name="Плохой 2 3 2" xfId="1012" xr:uid="{00000000-0005-0000-0000-00001C050000}"/>
    <cellStyle name="Плохой 2_Лист5" xfId="1013" xr:uid="{00000000-0005-0000-0000-00001D050000}"/>
    <cellStyle name="Плохой 3" xfId="1014" xr:uid="{00000000-0005-0000-0000-00001E050000}"/>
    <cellStyle name="Плохой 3 2" xfId="1015" xr:uid="{00000000-0005-0000-0000-00001F050000}"/>
    <cellStyle name="Плохой 3 2 2" xfId="1016" xr:uid="{00000000-0005-0000-0000-000020050000}"/>
    <cellStyle name="Плохой 3 2 2 2" xfId="1017" xr:uid="{00000000-0005-0000-0000-000021050000}"/>
    <cellStyle name="Плохой 3_Лист5" xfId="1018" xr:uid="{00000000-0005-0000-0000-000022050000}"/>
    <cellStyle name="Плохой 4" xfId="1019" xr:uid="{00000000-0005-0000-0000-000023050000}"/>
    <cellStyle name="Плохой 4 2" xfId="1020" xr:uid="{00000000-0005-0000-0000-000024050000}"/>
    <cellStyle name="Плохой 4 2 2" xfId="1021" xr:uid="{00000000-0005-0000-0000-000025050000}"/>
    <cellStyle name="Плохой 5" xfId="1022" xr:uid="{00000000-0005-0000-0000-000026050000}"/>
    <cellStyle name="Плохой 5 2" xfId="1023" xr:uid="{00000000-0005-0000-0000-000027050000}"/>
    <cellStyle name="Плохой 6" xfId="1024" xr:uid="{00000000-0005-0000-0000-000028050000}"/>
    <cellStyle name="Плохой 7" xfId="1025" xr:uid="{00000000-0005-0000-0000-000029050000}"/>
    <cellStyle name="Плохой 8" xfId="1026" xr:uid="{00000000-0005-0000-0000-00002A050000}"/>
    <cellStyle name="Плохой 9" xfId="1027" xr:uid="{00000000-0005-0000-0000-00002B050000}"/>
    <cellStyle name="Пояснение 2" xfId="1028" xr:uid="{00000000-0005-0000-0000-00002C050000}"/>
    <cellStyle name="Пояснение 2 2" xfId="1029" xr:uid="{00000000-0005-0000-0000-00002D050000}"/>
    <cellStyle name="Пояснение 2 2 2" xfId="1030" xr:uid="{00000000-0005-0000-0000-00002E050000}"/>
    <cellStyle name="Пояснение 2 2 2 2" xfId="1031" xr:uid="{00000000-0005-0000-0000-00002F050000}"/>
    <cellStyle name="Пояснение 2 3" xfId="1032" xr:uid="{00000000-0005-0000-0000-000030050000}"/>
    <cellStyle name="Пояснение 2 3 2" xfId="1033" xr:uid="{00000000-0005-0000-0000-000031050000}"/>
    <cellStyle name="Пояснение 2_Лист5" xfId="1034" xr:uid="{00000000-0005-0000-0000-000032050000}"/>
    <cellStyle name="Пояснение 3" xfId="1035" xr:uid="{00000000-0005-0000-0000-000033050000}"/>
    <cellStyle name="Пояснение 3 2" xfId="1036" xr:uid="{00000000-0005-0000-0000-000034050000}"/>
    <cellStyle name="Пояснение 3 2 2" xfId="1037" xr:uid="{00000000-0005-0000-0000-000035050000}"/>
    <cellStyle name="Пояснение 3 2 2 2" xfId="1038" xr:uid="{00000000-0005-0000-0000-000036050000}"/>
    <cellStyle name="Пояснение 3_Лист5" xfId="1039" xr:uid="{00000000-0005-0000-0000-000037050000}"/>
    <cellStyle name="Пояснение 4" xfId="1040" xr:uid="{00000000-0005-0000-0000-000038050000}"/>
    <cellStyle name="Пояснение 4 2" xfId="1041" xr:uid="{00000000-0005-0000-0000-000039050000}"/>
    <cellStyle name="Пояснение 4 2 2" xfId="1042" xr:uid="{00000000-0005-0000-0000-00003A050000}"/>
    <cellStyle name="Пояснение 5" xfId="1043" xr:uid="{00000000-0005-0000-0000-00003B050000}"/>
    <cellStyle name="Пояснение 5 2" xfId="1044" xr:uid="{00000000-0005-0000-0000-00003C050000}"/>
    <cellStyle name="Пояснение 6" xfId="1045" xr:uid="{00000000-0005-0000-0000-00003D050000}"/>
    <cellStyle name="Пояснение 7" xfId="1046" xr:uid="{00000000-0005-0000-0000-00003E050000}"/>
    <cellStyle name="Пояснение 8" xfId="1047" xr:uid="{00000000-0005-0000-0000-00003F050000}"/>
    <cellStyle name="Пояснение 9" xfId="1048" xr:uid="{00000000-0005-0000-0000-000040050000}"/>
    <cellStyle name="Примечание 2" xfId="1049" xr:uid="{00000000-0005-0000-0000-000041050000}"/>
    <cellStyle name="Примечание 3" xfId="1050" xr:uid="{00000000-0005-0000-0000-000042050000}"/>
    <cellStyle name="Примечание 4" xfId="1051" xr:uid="{00000000-0005-0000-0000-000043050000}"/>
    <cellStyle name="Процентный 2" xfId="1052" xr:uid="{00000000-0005-0000-0000-000044050000}"/>
    <cellStyle name="Процентный 2 2" xfId="1053" xr:uid="{00000000-0005-0000-0000-000045050000}"/>
    <cellStyle name="Процентный 2 2 2" xfId="1054" xr:uid="{00000000-0005-0000-0000-000046050000}"/>
    <cellStyle name="Процентный 2 2 2 2" xfId="1055" xr:uid="{00000000-0005-0000-0000-000047050000}"/>
    <cellStyle name="Процентный 2 2 2 2 2" xfId="1205" xr:uid="{00000000-0005-0000-0000-000048050000}"/>
    <cellStyle name="Процентный 2 2 2 3" xfId="1056" xr:uid="{00000000-0005-0000-0000-000049050000}"/>
    <cellStyle name="Процентный 2 2 2 3 2" xfId="1346" xr:uid="{00000000-0005-0000-0000-00004A050000}"/>
    <cellStyle name="Процентный 2 2 2 4" xfId="1206" xr:uid="{00000000-0005-0000-0000-00004B050000}"/>
    <cellStyle name="Процентный 2 2 2 5" xfId="1345" xr:uid="{00000000-0005-0000-0000-00004C050000}"/>
    <cellStyle name="Процентный 2 2 3" xfId="1057" xr:uid="{00000000-0005-0000-0000-00004D050000}"/>
    <cellStyle name="Процентный 2 2 3 2" xfId="1207" xr:uid="{00000000-0005-0000-0000-00004E050000}"/>
    <cellStyle name="Процентный 2 2 4" xfId="1058" xr:uid="{00000000-0005-0000-0000-00004F050000}"/>
    <cellStyle name="Процентный 2 2 5" xfId="1059" xr:uid="{00000000-0005-0000-0000-000050050000}"/>
    <cellStyle name="Процентный 2 2 5 2" xfId="1347" xr:uid="{00000000-0005-0000-0000-000051050000}"/>
    <cellStyle name="Процентный 2 2 6" xfId="1208" xr:uid="{00000000-0005-0000-0000-000052050000}"/>
    <cellStyle name="Процентный 2 2 7" xfId="1344" xr:uid="{00000000-0005-0000-0000-000053050000}"/>
    <cellStyle name="Процентный 2 3" xfId="1060" xr:uid="{00000000-0005-0000-0000-000054050000}"/>
    <cellStyle name="Процентный 2 3 2" xfId="1209" xr:uid="{00000000-0005-0000-0000-000055050000}"/>
    <cellStyle name="Процентный 2 4" xfId="1061" xr:uid="{00000000-0005-0000-0000-000056050000}"/>
    <cellStyle name="Связанная ячейка 2" xfId="1062" xr:uid="{00000000-0005-0000-0000-000057050000}"/>
    <cellStyle name="Связанная ячейка 2 2" xfId="1063" xr:uid="{00000000-0005-0000-0000-000058050000}"/>
    <cellStyle name="Связанная ячейка 2 2 2" xfId="1064" xr:uid="{00000000-0005-0000-0000-000059050000}"/>
    <cellStyle name="Связанная ячейка 2 2 2 2" xfId="1065" xr:uid="{00000000-0005-0000-0000-00005A050000}"/>
    <cellStyle name="Связанная ячейка 2 3" xfId="1066" xr:uid="{00000000-0005-0000-0000-00005B050000}"/>
    <cellStyle name="Связанная ячейка 2 3 2" xfId="1067" xr:uid="{00000000-0005-0000-0000-00005C050000}"/>
    <cellStyle name="Связанная ячейка 2_Лист5" xfId="1068" xr:uid="{00000000-0005-0000-0000-00005D050000}"/>
    <cellStyle name="Связанная ячейка 3" xfId="1069" xr:uid="{00000000-0005-0000-0000-00005E050000}"/>
    <cellStyle name="Связанная ячейка 3 2" xfId="1070" xr:uid="{00000000-0005-0000-0000-00005F050000}"/>
    <cellStyle name="Связанная ячейка 3 2 2" xfId="1071" xr:uid="{00000000-0005-0000-0000-000060050000}"/>
    <cellStyle name="Связанная ячейка 3 2 2 2" xfId="1072" xr:uid="{00000000-0005-0000-0000-000061050000}"/>
    <cellStyle name="Связанная ячейка 3_Лист5" xfId="1073" xr:uid="{00000000-0005-0000-0000-000062050000}"/>
    <cellStyle name="Связанная ячейка 4" xfId="1074" xr:uid="{00000000-0005-0000-0000-000063050000}"/>
    <cellStyle name="Связанная ячейка 4 2" xfId="1075" xr:uid="{00000000-0005-0000-0000-000064050000}"/>
    <cellStyle name="Связанная ячейка 4 2 2" xfId="1076" xr:uid="{00000000-0005-0000-0000-000065050000}"/>
    <cellStyle name="Связанная ячейка 5" xfId="1077" xr:uid="{00000000-0005-0000-0000-000066050000}"/>
    <cellStyle name="Связанная ячейка 5 2" xfId="1078" xr:uid="{00000000-0005-0000-0000-000067050000}"/>
    <cellStyle name="Связанная ячейка 6" xfId="1079" xr:uid="{00000000-0005-0000-0000-000068050000}"/>
    <cellStyle name="Связанная ячейка 7" xfId="1080" xr:uid="{00000000-0005-0000-0000-000069050000}"/>
    <cellStyle name="Связанная ячейка 8" xfId="1081" xr:uid="{00000000-0005-0000-0000-00006A050000}"/>
    <cellStyle name="Связанная ячейка 9" xfId="1082" xr:uid="{00000000-0005-0000-0000-00006B050000}"/>
    <cellStyle name="Текст предупреждения 2" xfId="1083" xr:uid="{00000000-0005-0000-0000-00006C050000}"/>
    <cellStyle name="Текст предупреждения 2 2" xfId="1084" xr:uid="{00000000-0005-0000-0000-00006D050000}"/>
    <cellStyle name="Текст предупреждения 2 2 2" xfId="1085" xr:uid="{00000000-0005-0000-0000-00006E050000}"/>
    <cellStyle name="Текст предупреждения 2 2 2 2" xfId="1086" xr:uid="{00000000-0005-0000-0000-00006F050000}"/>
    <cellStyle name="Текст предупреждения 2 3" xfId="1087" xr:uid="{00000000-0005-0000-0000-000070050000}"/>
    <cellStyle name="Текст предупреждения 2 3 2" xfId="1088" xr:uid="{00000000-0005-0000-0000-000071050000}"/>
    <cellStyle name="Текст предупреждения 2_Лист5" xfId="1089" xr:uid="{00000000-0005-0000-0000-000072050000}"/>
    <cellStyle name="Текст предупреждения 3" xfId="1090" xr:uid="{00000000-0005-0000-0000-000073050000}"/>
    <cellStyle name="Текст предупреждения 3 2" xfId="1091" xr:uid="{00000000-0005-0000-0000-000074050000}"/>
    <cellStyle name="Текст предупреждения 3 2 2" xfId="1092" xr:uid="{00000000-0005-0000-0000-000075050000}"/>
    <cellStyle name="Текст предупреждения 3 2 2 2" xfId="1093" xr:uid="{00000000-0005-0000-0000-000076050000}"/>
    <cellStyle name="Текст предупреждения 3_Лист5" xfId="1094" xr:uid="{00000000-0005-0000-0000-000077050000}"/>
    <cellStyle name="Текст предупреждения 4" xfId="1095" xr:uid="{00000000-0005-0000-0000-000078050000}"/>
    <cellStyle name="Текст предупреждения 4 2" xfId="1096" xr:uid="{00000000-0005-0000-0000-000079050000}"/>
    <cellStyle name="Текст предупреждения 4 2 2" xfId="1097" xr:uid="{00000000-0005-0000-0000-00007A050000}"/>
    <cellStyle name="Текст предупреждения 5" xfId="1098" xr:uid="{00000000-0005-0000-0000-00007B050000}"/>
    <cellStyle name="Текст предупреждения 5 2" xfId="1099" xr:uid="{00000000-0005-0000-0000-00007C050000}"/>
    <cellStyle name="Текст предупреждения 6" xfId="1100" xr:uid="{00000000-0005-0000-0000-00007D050000}"/>
    <cellStyle name="Текст предупреждения 7" xfId="1101" xr:uid="{00000000-0005-0000-0000-00007E050000}"/>
    <cellStyle name="Текст предупреждения 8" xfId="1102" xr:uid="{00000000-0005-0000-0000-00007F050000}"/>
    <cellStyle name="Текст предупреждения 9" xfId="1103" xr:uid="{00000000-0005-0000-0000-000080050000}"/>
    <cellStyle name="Финансовый 2" xfId="1104" xr:uid="{00000000-0005-0000-0000-000081050000}"/>
    <cellStyle name="Финансовый 2 2" xfId="1105" xr:uid="{00000000-0005-0000-0000-000082050000}"/>
    <cellStyle name="Финансовый 2 2 2" xfId="1106" xr:uid="{00000000-0005-0000-0000-000083050000}"/>
    <cellStyle name="Финансовый 2 2 2 2" xfId="1107" xr:uid="{00000000-0005-0000-0000-000084050000}"/>
    <cellStyle name="Финансовый 2 2 2 2 2" xfId="1108" xr:uid="{00000000-0005-0000-0000-000085050000}"/>
    <cellStyle name="Финансовый 2 2 2 3" xfId="1109" xr:uid="{00000000-0005-0000-0000-000086050000}"/>
    <cellStyle name="Финансовый 2 2 2 3 2" xfId="1110" xr:uid="{00000000-0005-0000-0000-000087050000}"/>
    <cellStyle name="Финансовый 2 2 2 4" xfId="1111" xr:uid="{00000000-0005-0000-0000-000088050000}"/>
    <cellStyle name="Финансовый 2 2 3" xfId="1112" xr:uid="{00000000-0005-0000-0000-000089050000}"/>
    <cellStyle name="Финансовый 2 2 3 2" xfId="1113" xr:uid="{00000000-0005-0000-0000-00008A050000}"/>
    <cellStyle name="Финансовый 2 2 4" xfId="1114" xr:uid="{00000000-0005-0000-0000-00008B050000}"/>
    <cellStyle name="Финансовый 2 3" xfId="1115" xr:uid="{00000000-0005-0000-0000-00008C050000}"/>
    <cellStyle name="Финансовый 3" xfId="1116" xr:uid="{00000000-0005-0000-0000-00008D050000}"/>
    <cellStyle name="Финансовый 3 2" xfId="1117" xr:uid="{00000000-0005-0000-0000-00008E050000}"/>
    <cellStyle name="Финансовый 3 2 2" xfId="1118" xr:uid="{00000000-0005-0000-0000-00008F050000}"/>
    <cellStyle name="Финансовый 3 2 2 2" xfId="1119" xr:uid="{00000000-0005-0000-0000-000090050000}"/>
    <cellStyle name="Финансовый 3 2 3" xfId="1120" xr:uid="{00000000-0005-0000-0000-000091050000}"/>
    <cellStyle name="Финансовый 3 2 3 2" xfId="1121" xr:uid="{00000000-0005-0000-0000-000092050000}"/>
    <cellStyle name="Финансовый 3 2 4" xfId="1122" xr:uid="{00000000-0005-0000-0000-000093050000}"/>
    <cellStyle name="Финансовый 3 3" xfId="1123" xr:uid="{00000000-0005-0000-0000-000094050000}"/>
    <cellStyle name="Финансовый 3 3 2" xfId="1124" xr:uid="{00000000-0005-0000-0000-000095050000}"/>
    <cellStyle name="Финансовый 3 4" xfId="1125" xr:uid="{00000000-0005-0000-0000-000096050000}"/>
    <cellStyle name="Финансовый 4" xfId="1126" xr:uid="{00000000-0005-0000-0000-000097050000}"/>
    <cellStyle name="Финансовый 4 2" xfId="1127" xr:uid="{00000000-0005-0000-0000-000098050000}"/>
    <cellStyle name="Финансовый 4 2 2" xfId="1128" xr:uid="{00000000-0005-0000-0000-000099050000}"/>
    <cellStyle name="Финансовый 4 2 2 2" xfId="1129" xr:uid="{00000000-0005-0000-0000-00009A050000}"/>
    <cellStyle name="Финансовый 4 2 2 2 2" xfId="1210" xr:uid="{00000000-0005-0000-0000-00009B050000}"/>
    <cellStyle name="Финансовый 4 2 2 3" xfId="1130" xr:uid="{00000000-0005-0000-0000-00009C050000}"/>
    <cellStyle name="Финансовый 4 2 2 3 2" xfId="1350" xr:uid="{00000000-0005-0000-0000-00009D050000}"/>
    <cellStyle name="Финансовый 4 2 2 4" xfId="1211" xr:uid="{00000000-0005-0000-0000-00009E050000}"/>
    <cellStyle name="Финансовый 4 2 2 5" xfId="1349" xr:uid="{00000000-0005-0000-0000-00009F050000}"/>
    <cellStyle name="Финансовый 4 2 3" xfId="1131" xr:uid="{00000000-0005-0000-0000-0000A0050000}"/>
    <cellStyle name="Финансовый 4 2 3 2" xfId="1212" xr:uid="{00000000-0005-0000-0000-0000A1050000}"/>
    <cellStyle name="Финансовый 4 2 4" xfId="1132" xr:uid="{00000000-0005-0000-0000-0000A2050000}"/>
    <cellStyle name="Финансовый 4 2 5" xfId="1133" xr:uid="{00000000-0005-0000-0000-0000A3050000}"/>
    <cellStyle name="Финансовый 4 2 5 2" xfId="1351" xr:uid="{00000000-0005-0000-0000-0000A4050000}"/>
    <cellStyle name="Финансовый 4 2 6" xfId="1213" xr:uid="{00000000-0005-0000-0000-0000A5050000}"/>
    <cellStyle name="Финансовый 4 2 7" xfId="1348" xr:uid="{00000000-0005-0000-0000-0000A6050000}"/>
    <cellStyle name="Финансовый 4 3" xfId="1134" xr:uid="{00000000-0005-0000-0000-0000A7050000}"/>
    <cellStyle name="Финансовый 5" xfId="1135" xr:uid="{00000000-0005-0000-0000-0000A8050000}"/>
    <cellStyle name="Финансовый 5 2" xfId="1136" xr:uid="{00000000-0005-0000-0000-0000A9050000}"/>
    <cellStyle name="Финансовый 6" xfId="1137" xr:uid="{00000000-0005-0000-0000-0000AA050000}"/>
    <cellStyle name="Финансовый 7" xfId="1138" xr:uid="{00000000-0005-0000-0000-0000AB050000}"/>
    <cellStyle name="Финансовый 7 2" xfId="1352" xr:uid="{00000000-0005-0000-0000-0000AC050000}"/>
    <cellStyle name="Финансовый 8" xfId="1139" xr:uid="{00000000-0005-0000-0000-0000AD050000}"/>
    <cellStyle name="Финансовый 8 2" xfId="1140" xr:uid="{00000000-0005-0000-0000-0000AE050000}"/>
    <cellStyle name="Финансовый 8 2 2" xfId="1354" xr:uid="{00000000-0005-0000-0000-0000AF050000}"/>
    <cellStyle name="Финансовый 8 3" xfId="1353" xr:uid="{00000000-0005-0000-0000-0000B0050000}"/>
    <cellStyle name="Хороший 10" xfId="1141" xr:uid="{00000000-0005-0000-0000-0000B1050000}"/>
    <cellStyle name="Хороший 2" xfId="1142" xr:uid="{00000000-0005-0000-0000-0000B2050000}"/>
    <cellStyle name="Хороший 2 2" xfId="1143" xr:uid="{00000000-0005-0000-0000-0000B3050000}"/>
    <cellStyle name="Хороший 2 2 2" xfId="1144" xr:uid="{00000000-0005-0000-0000-0000B4050000}"/>
    <cellStyle name="Хороший 2 2 2 2" xfId="1145" xr:uid="{00000000-0005-0000-0000-0000B5050000}"/>
    <cellStyle name="Хороший 2 3" xfId="1146" xr:uid="{00000000-0005-0000-0000-0000B6050000}"/>
    <cellStyle name="Хороший 2 3 2" xfId="1147" xr:uid="{00000000-0005-0000-0000-0000B7050000}"/>
    <cellStyle name="Хороший 2_Лист5" xfId="1148" xr:uid="{00000000-0005-0000-0000-0000B8050000}"/>
    <cellStyle name="Хороший 3" xfId="1149" xr:uid="{00000000-0005-0000-0000-0000B9050000}"/>
    <cellStyle name="Хороший 3 2" xfId="1150" xr:uid="{00000000-0005-0000-0000-0000BA050000}"/>
    <cellStyle name="Хороший 3 2 2" xfId="1151" xr:uid="{00000000-0005-0000-0000-0000BB050000}"/>
    <cellStyle name="Хороший 3 2 2 2" xfId="1152" xr:uid="{00000000-0005-0000-0000-0000BC050000}"/>
    <cellStyle name="Хороший 3_Лист5" xfId="1153" xr:uid="{00000000-0005-0000-0000-0000BD050000}"/>
    <cellStyle name="Хороший 4" xfId="1154" xr:uid="{00000000-0005-0000-0000-0000BE050000}"/>
    <cellStyle name="Хороший 4 2" xfId="1155" xr:uid="{00000000-0005-0000-0000-0000BF050000}"/>
    <cellStyle name="Хороший 4 2 2" xfId="1156" xr:uid="{00000000-0005-0000-0000-0000C0050000}"/>
    <cellStyle name="Хороший 5" xfId="1157" xr:uid="{00000000-0005-0000-0000-0000C1050000}"/>
    <cellStyle name="Хороший 5 2" xfId="1158" xr:uid="{00000000-0005-0000-0000-0000C2050000}"/>
    <cellStyle name="Хороший 6" xfId="1159" xr:uid="{00000000-0005-0000-0000-0000C3050000}"/>
    <cellStyle name="Хороший 6 2" xfId="1214" xr:uid="{00000000-0005-0000-0000-0000C4050000}"/>
    <cellStyle name="Хороший 7" xfId="1160" xr:uid="{00000000-0005-0000-0000-0000C5050000}"/>
    <cellStyle name="Хороший 8" xfId="1161" xr:uid="{00000000-0005-0000-0000-0000C6050000}"/>
    <cellStyle name="Хороший 9" xfId="1162" xr:uid="{00000000-0005-0000-0000-0000C705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104"/>
  <sheetViews>
    <sheetView view="pageBreakPreview" zoomScale="60" zoomScaleNormal="70" zoomScalePageLayoutView="40" workbookViewId="0">
      <pane ySplit="4" topLeftCell="A20" activePane="bottomLeft" state="frozen"/>
      <selection activeCell="J131" sqref="J131"/>
      <selection pane="bottomLeft" activeCell="N93" sqref="N93"/>
    </sheetView>
  </sheetViews>
  <sheetFormatPr defaultColWidth="17" defaultRowHeight="18" x14ac:dyDescent="0.25"/>
  <cols>
    <col min="1" max="1" width="10.85546875" style="19" customWidth="1"/>
    <col min="2" max="2" width="112.7109375" style="35" customWidth="1"/>
    <col min="3" max="3" width="21.5703125" style="258" customWidth="1"/>
    <col min="4" max="4" width="18.140625" style="261" hidden="1" customWidth="1"/>
    <col min="5" max="5" width="15.28515625" style="260" hidden="1" customWidth="1"/>
    <col min="6" max="6" width="17" style="260" hidden="1" customWidth="1"/>
    <col min="7" max="7" width="18" style="260" hidden="1" customWidth="1"/>
    <col min="8" max="8" width="16.28515625" style="260" hidden="1" customWidth="1"/>
    <col min="9" max="9" width="18.140625" style="4" hidden="1" customWidth="1"/>
    <col min="10" max="10" width="8.140625" style="4" hidden="1" customWidth="1"/>
    <col min="11" max="11" width="5" style="4" hidden="1" customWidth="1"/>
    <col min="12" max="12" width="21.85546875" style="4" bestFit="1" customWidth="1"/>
    <col min="13" max="14" width="19.85546875" style="260" bestFit="1" customWidth="1"/>
    <col min="15" max="256" width="17" style="260"/>
    <col min="257" max="257" width="10.85546875" style="260" customWidth="1"/>
    <col min="258" max="258" width="112.7109375" style="260" customWidth="1"/>
    <col min="259" max="259" width="24.42578125" style="260" customWidth="1"/>
    <col min="260" max="267" width="0" style="260" hidden="1" customWidth="1"/>
    <col min="268" max="268" width="21.85546875" style="260" bestFit="1" customWidth="1"/>
    <col min="269" max="270" width="19.85546875" style="260" bestFit="1" customWidth="1"/>
    <col min="271" max="512" width="17" style="260"/>
    <col min="513" max="513" width="10.85546875" style="260" customWidth="1"/>
    <col min="514" max="514" width="112.7109375" style="260" customWidth="1"/>
    <col min="515" max="515" width="24.42578125" style="260" customWidth="1"/>
    <col min="516" max="523" width="0" style="260" hidden="1" customWidth="1"/>
    <col min="524" max="524" width="21.85546875" style="260" bestFit="1" customWidth="1"/>
    <col min="525" max="526" width="19.85546875" style="260" bestFit="1" customWidth="1"/>
    <col min="527" max="768" width="17" style="260"/>
    <col min="769" max="769" width="10.85546875" style="260" customWidth="1"/>
    <col min="770" max="770" width="112.7109375" style="260" customWidth="1"/>
    <col min="771" max="771" width="24.42578125" style="260" customWidth="1"/>
    <col min="772" max="779" width="0" style="260" hidden="1" customWidth="1"/>
    <col min="780" max="780" width="21.85546875" style="260" bestFit="1" customWidth="1"/>
    <col min="781" max="782" width="19.85546875" style="260" bestFit="1" customWidth="1"/>
    <col min="783" max="1024" width="17" style="260"/>
    <col min="1025" max="1025" width="10.85546875" style="260" customWidth="1"/>
    <col min="1026" max="1026" width="112.7109375" style="260" customWidth="1"/>
    <col min="1027" max="1027" width="24.42578125" style="260" customWidth="1"/>
    <col min="1028" max="1035" width="0" style="260" hidden="1" customWidth="1"/>
    <col min="1036" max="1036" width="21.85546875" style="260" bestFit="1" customWidth="1"/>
    <col min="1037" max="1038" width="19.85546875" style="260" bestFit="1" customWidth="1"/>
    <col min="1039" max="1280" width="17" style="260"/>
    <col min="1281" max="1281" width="10.85546875" style="260" customWidth="1"/>
    <col min="1282" max="1282" width="112.7109375" style="260" customWidth="1"/>
    <col min="1283" max="1283" width="24.42578125" style="260" customWidth="1"/>
    <col min="1284" max="1291" width="0" style="260" hidden="1" customWidth="1"/>
    <col min="1292" max="1292" width="21.85546875" style="260" bestFit="1" customWidth="1"/>
    <col min="1293" max="1294" width="19.85546875" style="260" bestFit="1" customWidth="1"/>
    <col min="1295" max="1536" width="17" style="260"/>
    <col min="1537" max="1537" width="10.85546875" style="260" customWidth="1"/>
    <col min="1538" max="1538" width="112.7109375" style="260" customWidth="1"/>
    <col min="1539" max="1539" width="24.42578125" style="260" customWidth="1"/>
    <col min="1540" max="1547" width="0" style="260" hidden="1" customWidth="1"/>
    <col min="1548" max="1548" width="21.85546875" style="260" bestFit="1" customWidth="1"/>
    <col min="1549" max="1550" width="19.85546875" style="260" bestFit="1" customWidth="1"/>
    <col min="1551" max="1792" width="17" style="260"/>
    <col min="1793" max="1793" width="10.85546875" style="260" customWidth="1"/>
    <col min="1794" max="1794" width="112.7109375" style="260" customWidth="1"/>
    <col min="1795" max="1795" width="24.42578125" style="260" customWidth="1"/>
    <col min="1796" max="1803" width="0" style="260" hidden="1" customWidth="1"/>
    <col min="1804" max="1804" width="21.85546875" style="260" bestFit="1" customWidth="1"/>
    <col min="1805" max="1806" width="19.85546875" style="260" bestFit="1" customWidth="1"/>
    <col min="1807" max="2048" width="17" style="260"/>
    <col min="2049" max="2049" width="10.85546875" style="260" customWidth="1"/>
    <col min="2050" max="2050" width="112.7109375" style="260" customWidth="1"/>
    <col min="2051" max="2051" width="24.42578125" style="260" customWidth="1"/>
    <col min="2052" max="2059" width="0" style="260" hidden="1" customWidth="1"/>
    <col min="2060" max="2060" width="21.85546875" style="260" bestFit="1" customWidth="1"/>
    <col min="2061" max="2062" width="19.85546875" style="260" bestFit="1" customWidth="1"/>
    <col min="2063" max="2304" width="17" style="260"/>
    <col min="2305" max="2305" width="10.85546875" style="260" customWidth="1"/>
    <col min="2306" max="2306" width="112.7109375" style="260" customWidth="1"/>
    <col min="2307" max="2307" width="24.42578125" style="260" customWidth="1"/>
    <col min="2308" max="2315" width="0" style="260" hidden="1" customWidth="1"/>
    <col min="2316" max="2316" width="21.85546875" style="260" bestFit="1" customWidth="1"/>
    <col min="2317" max="2318" width="19.85546875" style="260" bestFit="1" customWidth="1"/>
    <col min="2319" max="2560" width="17" style="260"/>
    <col min="2561" max="2561" width="10.85546875" style="260" customWidth="1"/>
    <col min="2562" max="2562" width="112.7109375" style="260" customWidth="1"/>
    <col min="2563" max="2563" width="24.42578125" style="260" customWidth="1"/>
    <col min="2564" max="2571" width="0" style="260" hidden="1" customWidth="1"/>
    <col min="2572" max="2572" width="21.85546875" style="260" bestFit="1" customWidth="1"/>
    <col min="2573" max="2574" width="19.85546875" style="260" bestFit="1" customWidth="1"/>
    <col min="2575" max="2816" width="17" style="260"/>
    <col min="2817" max="2817" width="10.85546875" style="260" customWidth="1"/>
    <col min="2818" max="2818" width="112.7109375" style="260" customWidth="1"/>
    <col min="2819" max="2819" width="24.42578125" style="260" customWidth="1"/>
    <col min="2820" max="2827" width="0" style="260" hidden="1" customWidth="1"/>
    <col min="2828" max="2828" width="21.85546875" style="260" bestFit="1" customWidth="1"/>
    <col min="2829" max="2830" width="19.85546875" style="260" bestFit="1" customWidth="1"/>
    <col min="2831" max="3072" width="17" style="260"/>
    <col min="3073" max="3073" width="10.85546875" style="260" customWidth="1"/>
    <col min="3074" max="3074" width="112.7109375" style="260" customWidth="1"/>
    <col min="3075" max="3075" width="24.42578125" style="260" customWidth="1"/>
    <col min="3076" max="3083" width="0" style="260" hidden="1" customWidth="1"/>
    <col min="3084" max="3084" width="21.85546875" style="260" bestFit="1" customWidth="1"/>
    <col min="3085" max="3086" width="19.85546875" style="260" bestFit="1" customWidth="1"/>
    <col min="3087" max="3328" width="17" style="260"/>
    <col min="3329" max="3329" width="10.85546875" style="260" customWidth="1"/>
    <col min="3330" max="3330" width="112.7109375" style="260" customWidth="1"/>
    <col min="3331" max="3331" width="24.42578125" style="260" customWidth="1"/>
    <col min="3332" max="3339" width="0" style="260" hidden="1" customWidth="1"/>
    <col min="3340" max="3340" width="21.85546875" style="260" bestFit="1" customWidth="1"/>
    <col min="3341" max="3342" width="19.85546875" style="260" bestFit="1" customWidth="1"/>
    <col min="3343" max="3584" width="17" style="260"/>
    <col min="3585" max="3585" width="10.85546875" style="260" customWidth="1"/>
    <col min="3586" max="3586" width="112.7109375" style="260" customWidth="1"/>
    <col min="3587" max="3587" width="24.42578125" style="260" customWidth="1"/>
    <col min="3588" max="3595" width="0" style="260" hidden="1" customWidth="1"/>
    <col min="3596" max="3596" width="21.85546875" style="260" bestFit="1" customWidth="1"/>
    <col min="3597" max="3598" width="19.85546875" style="260" bestFit="1" customWidth="1"/>
    <col min="3599" max="3840" width="17" style="260"/>
    <col min="3841" max="3841" width="10.85546875" style="260" customWidth="1"/>
    <col min="3842" max="3842" width="112.7109375" style="260" customWidth="1"/>
    <col min="3843" max="3843" width="24.42578125" style="260" customWidth="1"/>
    <col min="3844" max="3851" width="0" style="260" hidden="1" customWidth="1"/>
    <col min="3852" max="3852" width="21.85546875" style="260" bestFit="1" customWidth="1"/>
    <col min="3853" max="3854" width="19.85546875" style="260" bestFit="1" customWidth="1"/>
    <col min="3855" max="4096" width="17" style="260"/>
    <col min="4097" max="4097" width="10.85546875" style="260" customWidth="1"/>
    <col min="4098" max="4098" width="112.7109375" style="260" customWidth="1"/>
    <col min="4099" max="4099" width="24.42578125" style="260" customWidth="1"/>
    <col min="4100" max="4107" width="0" style="260" hidden="1" customWidth="1"/>
    <col min="4108" max="4108" width="21.85546875" style="260" bestFit="1" customWidth="1"/>
    <col min="4109" max="4110" width="19.85546875" style="260" bestFit="1" customWidth="1"/>
    <col min="4111" max="4352" width="17" style="260"/>
    <col min="4353" max="4353" width="10.85546875" style="260" customWidth="1"/>
    <col min="4354" max="4354" width="112.7109375" style="260" customWidth="1"/>
    <col min="4355" max="4355" width="24.42578125" style="260" customWidth="1"/>
    <col min="4356" max="4363" width="0" style="260" hidden="1" customWidth="1"/>
    <col min="4364" max="4364" width="21.85546875" style="260" bestFit="1" customWidth="1"/>
    <col min="4365" max="4366" width="19.85546875" style="260" bestFit="1" customWidth="1"/>
    <col min="4367" max="4608" width="17" style="260"/>
    <col min="4609" max="4609" width="10.85546875" style="260" customWidth="1"/>
    <col min="4610" max="4610" width="112.7109375" style="260" customWidth="1"/>
    <col min="4611" max="4611" width="24.42578125" style="260" customWidth="1"/>
    <col min="4612" max="4619" width="0" style="260" hidden="1" customWidth="1"/>
    <col min="4620" max="4620" width="21.85546875" style="260" bestFit="1" customWidth="1"/>
    <col min="4621" max="4622" width="19.85546875" style="260" bestFit="1" customWidth="1"/>
    <col min="4623" max="4864" width="17" style="260"/>
    <col min="4865" max="4865" width="10.85546875" style="260" customWidth="1"/>
    <col min="4866" max="4866" width="112.7109375" style="260" customWidth="1"/>
    <col min="4867" max="4867" width="24.42578125" style="260" customWidth="1"/>
    <col min="4868" max="4875" width="0" style="260" hidden="1" customWidth="1"/>
    <col min="4876" max="4876" width="21.85546875" style="260" bestFit="1" customWidth="1"/>
    <col min="4877" max="4878" width="19.85546875" style="260" bestFit="1" customWidth="1"/>
    <col min="4879" max="5120" width="17" style="260"/>
    <col min="5121" max="5121" width="10.85546875" style="260" customWidth="1"/>
    <col min="5122" max="5122" width="112.7109375" style="260" customWidth="1"/>
    <col min="5123" max="5123" width="24.42578125" style="260" customWidth="1"/>
    <col min="5124" max="5131" width="0" style="260" hidden="1" customWidth="1"/>
    <col min="5132" max="5132" width="21.85546875" style="260" bestFit="1" customWidth="1"/>
    <col min="5133" max="5134" width="19.85546875" style="260" bestFit="1" customWidth="1"/>
    <col min="5135" max="5376" width="17" style="260"/>
    <col min="5377" max="5377" width="10.85546875" style="260" customWidth="1"/>
    <col min="5378" max="5378" width="112.7109375" style="260" customWidth="1"/>
    <col min="5379" max="5379" width="24.42578125" style="260" customWidth="1"/>
    <col min="5380" max="5387" width="0" style="260" hidden="1" customWidth="1"/>
    <col min="5388" max="5388" width="21.85546875" style="260" bestFit="1" customWidth="1"/>
    <col min="5389" max="5390" width="19.85546875" style="260" bestFit="1" customWidth="1"/>
    <col min="5391" max="5632" width="17" style="260"/>
    <col min="5633" max="5633" width="10.85546875" style="260" customWidth="1"/>
    <col min="5634" max="5634" width="112.7109375" style="260" customWidth="1"/>
    <col min="5635" max="5635" width="24.42578125" style="260" customWidth="1"/>
    <col min="5636" max="5643" width="0" style="260" hidden="1" customWidth="1"/>
    <col min="5644" max="5644" width="21.85546875" style="260" bestFit="1" customWidth="1"/>
    <col min="5645" max="5646" width="19.85546875" style="260" bestFit="1" customWidth="1"/>
    <col min="5647" max="5888" width="17" style="260"/>
    <col min="5889" max="5889" width="10.85546875" style="260" customWidth="1"/>
    <col min="5890" max="5890" width="112.7109375" style="260" customWidth="1"/>
    <col min="5891" max="5891" width="24.42578125" style="260" customWidth="1"/>
    <col min="5892" max="5899" width="0" style="260" hidden="1" customWidth="1"/>
    <col min="5900" max="5900" width="21.85546875" style="260" bestFit="1" customWidth="1"/>
    <col min="5901" max="5902" width="19.85546875" style="260" bestFit="1" customWidth="1"/>
    <col min="5903" max="6144" width="17" style="260"/>
    <col min="6145" max="6145" width="10.85546875" style="260" customWidth="1"/>
    <col min="6146" max="6146" width="112.7109375" style="260" customWidth="1"/>
    <col min="6147" max="6147" width="24.42578125" style="260" customWidth="1"/>
    <col min="6148" max="6155" width="0" style="260" hidden="1" customWidth="1"/>
    <col min="6156" max="6156" width="21.85546875" style="260" bestFit="1" customWidth="1"/>
    <col min="6157" max="6158" width="19.85546875" style="260" bestFit="1" customWidth="1"/>
    <col min="6159" max="6400" width="17" style="260"/>
    <col min="6401" max="6401" width="10.85546875" style="260" customWidth="1"/>
    <col min="6402" max="6402" width="112.7109375" style="260" customWidth="1"/>
    <col min="6403" max="6403" width="24.42578125" style="260" customWidth="1"/>
    <col min="6404" max="6411" width="0" style="260" hidden="1" customWidth="1"/>
    <col min="6412" max="6412" width="21.85546875" style="260" bestFit="1" customWidth="1"/>
    <col min="6413" max="6414" width="19.85546875" style="260" bestFit="1" customWidth="1"/>
    <col min="6415" max="6656" width="17" style="260"/>
    <col min="6657" max="6657" width="10.85546875" style="260" customWidth="1"/>
    <col min="6658" max="6658" width="112.7109375" style="260" customWidth="1"/>
    <col min="6659" max="6659" width="24.42578125" style="260" customWidth="1"/>
    <col min="6660" max="6667" width="0" style="260" hidden="1" customWidth="1"/>
    <col min="6668" max="6668" width="21.85546875" style="260" bestFit="1" customWidth="1"/>
    <col min="6669" max="6670" width="19.85546875" style="260" bestFit="1" customWidth="1"/>
    <col min="6671" max="6912" width="17" style="260"/>
    <col min="6913" max="6913" width="10.85546875" style="260" customWidth="1"/>
    <col min="6914" max="6914" width="112.7109375" style="260" customWidth="1"/>
    <col min="6915" max="6915" width="24.42578125" style="260" customWidth="1"/>
    <col min="6916" max="6923" width="0" style="260" hidden="1" customWidth="1"/>
    <col min="6924" max="6924" width="21.85546875" style="260" bestFit="1" customWidth="1"/>
    <col min="6925" max="6926" width="19.85546875" style="260" bestFit="1" customWidth="1"/>
    <col min="6927" max="7168" width="17" style="260"/>
    <col min="7169" max="7169" width="10.85546875" style="260" customWidth="1"/>
    <col min="7170" max="7170" width="112.7109375" style="260" customWidth="1"/>
    <col min="7171" max="7171" width="24.42578125" style="260" customWidth="1"/>
    <col min="7172" max="7179" width="0" style="260" hidden="1" customWidth="1"/>
    <col min="7180" max="7180" width="21.85546875" style="260" bestFit="1" customWidth="1"/>
    <col min="7181" max="7182" width="19.85546875" style="260" bestFit="1" customWidth="1"/>
    <col min="7183" max="7424" width="17" style="260"/>
    <col min="7425" max="7425" width="10.85546875" style="260" customWidth="1"/>
    <col min="7426" max="7426" width="112.7109375" style="260" customWidth="1"/>
    <col min="7427" max="7427" width="24.42578125" style="260" customWidth="1"/>
    <col min="7428" max="7435" width="0" style="260" hidden="1" customWidth="1"/>
    <col min="7436" max="7436" width="21.85546875" style="260" bestFit="1" customWidth="1"/>
    <col min="7437" max="7438" width="19.85546875" style="260" bestFit="1" customWidth="1"/>
    <col min="7439" max="7680" width="17" style="260"/>
    <col min="7681" max="7681" width="10.85546875" style="260" customWidth="1"/>
    <col min="7682" max="7682" width="112.7109375" style="260" customWidth="1"/>
    <col min="7683" max="7683" width="24.42578125" style="260" customWidth="1"/>
    <col min="7684" max="7691" width="0" style="260" hidden="1" customWidth="1"/>
    <col min="7692" max="7692" width="21.85546875" style="260" bestFit="1" customWidth="1"/>
    <col min="7693" max="7694" width="19.85546875" style="260" bestFit="1" customWidth="1"/>
    <col min="7695" max="7936" width="17" style="260"/>
    <col min="7937" max="7937" width="10.85546875" style="260" customWidth="1"/>
    <col min="7938" max="7938" width="112.7109375" style="260" customWidth="1"/>
    <col min="7939" max="7939" width="24.42578125" style="260" customWidth="1"/>
    <col min="7940" max="7947" width="0" style="260" hidden="1" customWidth="1"/>
    <col min="7948" max="7948" width="21.85546875" style="260" bestFit="1" customWidth="1"/>
    <col min="7949" max="7950" width="19.85546875" style="260" bestFit="1" customWidth="1"/>
    <col min="7951" max="8192" width="17" style="260"/>
    <col min="8193" max="8193" width="10.85546875" style="260" customWidth="1"/>
    <col min="8194" max="8194" width="112.7109375" style="260" customWidth="1"/>
    <col min="8195" max="8195" width="24.42578125" style="260" customWidth="1"/>
    <col min="8196" max="8203" width="0" style="260" hidden="1" customWidth="1"/>
    <col min="8204" max="8204" width="21.85546875" style="260" bestFit="1" customWidth="1"/>
    <col min="8205" max="8206" width="19.85546875" style="260" bestFit="1" customWidth="1"/>
    <col min="8207" max="8448" width="17" style="260"/>
    <col min="8449" max="8449" width="10.85546875" style="260" customWidth="1"/>
    <col min="8450" max="8450" width="112.7109375" style="260" customWidth="1"/>
    <col min="8451" max="8451" width="24.42578125" style="260" customWidth="1"/>
    <col min="8452" max="8459" width="0" style="260" hidden="1" customWidth="1"/>
    <col min="8460" max="8460" width="21.85546875" style="260" bestFit="1" customWidth="1"/>
    <col min="8461" max="8462" width="19.85546875" style="260" bestFit="1" customWidth="1"/>
    <col min="8463" max="8704" width="17" style="260"/>
    <col min="8705" max="8705" width="10.85546875" style="260" customWidth="1"/>
    <col min="8706" max="8706" width="112.7109375" style="260" customWidth="1"/>
    <col min="8707" max="8707" width="24.42578125" style="260" customWidth="1"/>
    <col min="8708" max="8715" width="0" style="260" hidden="1" customWidth="1"/>
    <col min="8716" max="8716" width="21.85546875" style="260" bestFit="1" customWidth="1"/>
    <col min="8717" max="8718" width="19.85546875" style="260" bestFit="1" customWidth="1"/>
    <col min="8719" max="8960" width="17" style="260"/>
    <col min="8961" max="8961" width="10.85546875" style="260" customWidth="1"/>
    <col min="8962" max="8962" width="112.7109375" style="260" customWidth="1"/>
    <col min="8963" max="8963" width="24.42578125" style="260" customWidth="1"/>
    <col min="8964" max="8971" width="0" style="260" hidden="1" customWidth="1"/>
    <col min="8972" max="8972" width="21.85546875" style="260" bestFit="1" customWidth="1"/>
    <col min="8973" max="8974" width="19.85546875" style="260" bestFit="1" customWidth="1"/>
    <col min="8975" max="9216" width="17" style="260"/>
    <col min="9217" max="9217" width="10.85546875" style="260" customWidth="1"/>
    <col min="9218" max="9218" width="112.7109375" style="260" customWidth="1"/>
    <col min="9219" max="9219" width="24.42578125" style="260" customWidth="1"/>
    <col min="9220" max="9227" width="0" style="260" hidden="1" customWidth="1"/>
    <col min="9228" max="9228" width="21.85546875" style="260" bestFit="1" customWidth="1"/>
    <col min="9229" max="9230" width="19.85546875" style="260" bestFit="1" customWidth="1"/>
    <col min="9231" max="9472" width="17" style="260"/>
    <col min="9473" max="9473" width="10.85546875" style="260" customWidth="1"/>
    <col min="9474" max="9474" width="112.7109375" style="260" customWidth="1"/>
    <col min="9475" max="9475" width="24.42578125" style="260" customWidth="1"/>
    <col min="9476" max="9483" width="0" style="260" hidden="1" customWidth="1"/>
    <col min="9484" max="9484" width="21.85546875" style="260" bestFit="1" customWidth="1"/>
    <col min="9485" max="9486" width="19.85546875" style="260" bestFit="1" customWidth="1"/>
    <col min="9487" max="9728" width="17" style="260"/>
    <col min="9729" max="9729" width="10.85546875" style="260" customWidth="1"/>
    <col min="9730" max="9730" width="112.7109375" style="260" customWidth="1"/>
    <col min="9731" max="9731" width="24.42578125" style="260" customWidth="1"/>
    <col min="9732" max="9739" width="0" style="260" hidden="1" customWidth="1"/>
    <col min="9740" max="9740" width="21.85546875" style="260" bestFit="1" customWidth="1"/>
    <col min="9741" max="9742" width="19.85546875" style="260" bestFit="1" customWidth="1"/>
    <col min="9743" max="9984" width="17" style="260"/>
    <col min="9985" max="9985" width="10.85546875" style="260" customWidth="1"/>
    <col min="9986" max="9986" width="112.7109375" style="260" customWidth="1"/>
    <col min="9987" max="9987" width="24.42578125" style="260" customWidth="1"/>
    <col min="9988" max="9995" width="0" style="260" hidden="1" customWidth="1"/>
    <col min="9996" max="9996" width="21.85546875" style="260" bestFit="1" customWidth="1"/>
    <col min="9997" max="9998" width="19.85546875" style="260" bestFit="1" customWidth="1"/>
    <col min="9999" max="10240" width="17" style="260"/>
    <col min="10241" max="10241" width="10.85546875" style="260" customWidth="1"/>
    <col min="10242" max="10242" width="112.7109375" style="260" customWidth="1"/>
    <col min="10243" max="10243" width="24.42578125" style="260" customWidth="1"/>
    <col min="10244" max="10251" width="0" style="260" hidden="1" customWidth="1"/>
    <col min="10252" max="10252" width="21.85546875" style="260" bestFit="1" customWidth="1"/>
    <col min="10253" max="10254" width="19.85546875" style="260" bestFit="1" customWidth="1"/>
    <col min="10255" max="10496" width="17" style="260"/>
    <col min="10497" max="10497" width="10.85546875" style="260" customWidth="1"/>
    <col min="10498" max="10498" width="112.7109375" style="260" customWidth="1"/>
    <col min="10499" max="10499" width="24.42578125" style="260" customWidth="1"/>
    <col min="10500" max="10507" width="0" style="260" hidden="1" customWidth="1"/>
    <col min="10508" max="10508" width="21.85546875" style="260" bestFit="1" customWidth="1"/>
    <col min="10509" max="10510" width="19.85546875" style="260" bestFit="1" customWidth="1"/>
    <col min="10511" max="10752" width="17" style="260"/>
    <col min="10753" max="10753" width="10.85546875" style="260" customWidth="1"/>
    <col min="10754" max="10754" width="112.7109375" style="260" customWidth="1"/>
    <col min="10755" max="10755" width="24.42578125" style="260" customWidth="1"/>
    <col min="10756" max="10763" width="0" style="260" hidden="1" customWidth="1"/>
    <col min="10764" max="10764" width="21.85546875" style="260" bestFit="1" customWidth="1"/>
    <col min="10765" max="10766" width="19.85546875" style="260" bestFit="1" customWidth="1"/>
    <col min="10767" max="11008" width="17" style="260"/>
    <col min="11009" max="11009" width="10.85546875" style="260" customWidth="1"/>
    <col min="11010" max="11010" width="112.7109375" style="260" customWidth="1"/>
    <col min="11011" max="11011" width="24.42578125" style="260" customWidth="1"/>
    <col min="11012" max="11019" width="0" style="260" hidden="1" customWidth="1"/>
    <col min="11020" max="11020" width="21.85546875" style="260" bestFit="1" customWidth="1"/>
    <col min="11021" max="11022" width="19.85546875" style="260" bestFit="1" customWidth="1"/>
    <col min="11023" max="11264" width="17" style="260"/>
    <col min="11265" max="11265" width="10.85546875" style="260" customWidth="1"/>
    <col min="11266" max="11266" width="112.7109375" style="260" customWidth="1"/>
    <col min="11267" max="11267" width="24.42578125" style="260" customWidth="1"/>
    <col min="11268" max="11275" width="0" style="260" hidden="1" customWidth="1"/>
    <col min="11276" max="11276" width="21.85546875" style="260" bestFit="1" customWidth="1"/>
    <col min="11277" max="11278" width="19.85546875" style="260" bestFit="1" customWidth="1"/>
    <col min="11279" max="11520" width="17" style="260"/>
    <col min="11521" max="11521" width="10.85546875" style="260" customWidth="1"/>
    <col min="11522" max="11522" width="112.7109375" style="260" customWidth="1"/>
    <col min="11523" max="11523" width="24.42578125" style="260" customWidth="1"/>
    <col min="11524" max="11531" width="0" style="260" hidden="1" customWidth="1"/>
    <col min="11532" max="11532" width="21.85546875" style="260" bestFit="1" customWidth="1"/>
    <col min="11533" max="11534" width="19.85546875" style="260" bestFit="1" customWidth="1"/>
    <col min="11535" max="11776" width="17" style="260"/>
    <col min="11777" max="11777" width="10.85546875" style="260" customWidth="1"/>
    <col min="11778" max="11778" width="112.7109375" style="260" customWidth="1"/>
    <col min="11779" max="11779" width="24.42578125" style="260" customWidth="1"/>
    <col min="11780" max="11787" width="0" style="260" hidden="1" customWidth="1"/>
    <col min="11788" max="11788" width="21.85546875" style="260" bestFit="1" customWidth="1"/>
    <col min="11789" max="11790" width="19.85546875" style="260" bestFit="1" customWidth="1"/>
    <col min="11791" max="12032" width="17" style="260"/>
    <col min="12033" max="12033" width="10.85546875" style="260" customWidth="1"/>
    <col min="12034" max="12034" width="112.7109375" style="260" customWidth="1"/>
    <col min="12035" max="12035" width="24.42578125" style="260" customWidth="1"/>
    <col min="12036" max="12043" width="0" style="260" hidden="1" customWidth="1"/>
    <col min="12044" max="12044" width="21.85546875" style="260" bestFit="1" customWidth="1"/>
    <col min="12045" max="12046" width="19.85546875" style="260" bestFit="1" customWidth="1"/>
    <col min="12047" max="12288" width="17" style="260"/>
    <col min="12289" max="12289" width="10.85546875" style="260" customWidth="1"/>
    <col min="12290" max="12290" width="112.7109375" style="260" customWidth="1"/>
    <col min="12291" max="12291" width="24.42578125" style="260" customWidth="1"/>
    <col min="12292" max="12299" width="0" style="260" hidden="1" customWidth="1"/>
    <col min="12300" max="12300" width="21.85546875" style="260" bestFit="1" customWidth="1"/>
    <col min="12301" max="12302" width="19.85546875" style="260" bestFit="1" customWidth="1"/>
    <col min="12303" max="12544" width="17" style="260"/>
    <col min="12545" max="12545" width="10.85546875" style="260" customWidth="1"/>
    <col min="12546" max="12546" width="112.7109375" style="260" customWidth="1"/>
    <col min="12547" max="12547" width="24.42578125" style="260" customWidth="1"/>
    <col min="12548" max="12555" width="0" style="260" hidden="1" customWidth="1"/>
    <col min="12556" max="12556" width="21.85546875" style="260" bestFit="1" customWidth="1"/>
    <col min="12557" max="12558" width="19.85546875" style="260" bestFit="1" customWidth="1"/>
    <col min="12559" max="12800" width="17" style="260"/>
    <col min="12801" max="12801" width="10.85546875" style="260" customWidth="1"/>
    <col min="12802" max="12802" width="112.7109375" style="260" customWidth="1"/>
    <col min="12803" max="12803" width="24.42578125" style="260" customWidth="1"/>
    <col min="12804" max="12811" width="0" style="260" hidden="1" customWidth="1"/>
    <col min="12812" max="12812" width="21.85546875" style="260" bestFit="1" customWidth="1"/>
    <col min="12813" max="12814" width="19.85546875" style="260" bestFit="1" customWidth="1"/>
    <col min="12815" max="13056" width="17" style="260"/>
    <col min="13057" max="13057" width="10.85546875" style="260" customWidth="1"/>
    <col min="13058" max="13058" width="112.7109375" style="260" customWidth="1"/>
    <col min="13059" max="13059" width="24.42578125" style="260" customWidth="1"/>
    <col min="13060" max="13067" width="0" style="260" hidden="1" customWidth="1"/>
    <col min="13068" max="13068" width="21.85546875" style="260" bestFit="1" customWidth="1"/>
    <col min="13069" max="13070" width="19.85546875" style="260" bestFit="1" customWidth="1"/>
    <col min="13071" max="13312" width="17" style="260"/>
    <col min="13313" max="13313" width="10.85546875" style="260" customWidth="1"/>
    <col min="13314" max="13314" width="112.7109375" style="260" customWidth="1"/>
    <col min="13315" max="13315" width="24.42578125" style="260" customWidth="1"/>
    <col min="13316" max="13323" width="0" style="260" hidden="1" customWidth="1"/>
    <col min="13324" max="13324" width="21.85546875" style="260" bestFit="1" customWidth="1"/>
    <col min="13325" max="13326" width="19.85546875" style="260" bestFit="1" customWidth="1"/>
    <col min="13327" max="13568" width="17" style="260"/>
    <col min="13569" max="13569" width="10.85546875" style="260" customWidth="1"/>
    <col min="13570" max="13570" width="112.7109375" style="260" customWidth="1"/>
    <col min="13571" max="13571" width="24.42578125" style="260" customWidth="1"/>
    <col min="13572" max="13579" width="0" style="260" hidden="1" customWidth="1"/>
    <col min="13580" max="13580" width="21.85546875" style="260" bestFit="1" customWidth="1"/>
    <col min="13581" max="13582" width="19.85546875" style="260" bestFit="1" customWidth="1"/>
    <col min="13583" max="13824" width="17" style="260"/>
    <col min="13825" max="13825" width="10.85546875" style="260" customWidth="1"/>
    <col min="13826" max="13826" width="112.7109375" style="260" customWidth="1"/>
    <col min="13827" max="13827" width="24.42578125" style="260" customWidth="1"/>
    <col min="13828" max="13835" width="0" style="260" hidden="1" customWidth="1"/>
    <col min="13836" max="13836" width="21.85546875" style="260" bestFit="1" customWidth="1"/>
    <col min="13837" max="13838" width="19.85546875" style="260" bestFit="1" customWidth="1"/>
    <col min="13839" max="14080" width="17" style="260"/>
    <col min="14081" max="14081" width="10.85546875" style="260" customWidth="1"/>
    <col min="14082" max="14082" width="112.7109375" style="260" customWidth="1"/>
    <col min="14083" max="14083" width="24.42578125" style="260" customWidth="1"/>
    <col min="14084" max="14091" width="0" style="260" hidden="1" customWidth="1"/>
    <col min="14092" max="14092" width="21.85546875" style="260" bestFit="1" customWidth="1"/>
    <col min="14093" max="14094" width="19.85546875" style="260" bestFit="1" customWidth="1"/>
    <col min="14095" max="14336" width="17" style="260"/>
    <col min="14337" max="14337" width="10.85546875" style="260" customWidth="1"/>
    <col min="14338" max="14338" width="112.7109375" style="260" customWidth="1"/>
    <col min="14339" max="14339" width="24.42578125" style="260" customWidth="1"/>
    <col min="14340" max="14347" width="0" style="260" hidden="1" customWidth="1"/>
    <col min="14348" max="14348" width="21.85546875" style="260" bestFit="1" customWidth="1"/>
    <col min="14349" max="14350" width="19.85546875" style="260" bestFit="1" customWidth="1"/>
    <col min="14351" max="14592" width="17" style="260"/>
    <col min="14593" max="14593" width="10.85546875" style="260" customWidth="1"/>
    <col min="14594" max="14594" width="112.7109375" style="260" customWidth="1"/>
    <col min="14595" max="14595" width="24.42578125" style="260" customWidth="1"/>
    <col min="14596" max="14603" width="0" style="260" hidden="1" customWidth="1"/>
    <col min="14604" max="14604" width="21.85546875" style="260" bestFit="1" customWidth="1"/>
    <col min="14605" max="14606" width="19.85546875" style="260" bestFit="1" customWidth="1"/>
    <col min="14607" max="14848" width="17" style="260"/>
    <col min="14849" max="14849" width="10.85546875" style="260" customWidth="1"/>
    <col min="14850" max="14850" width="112.7109375" style="260" customWidth="1"/>
    <col min="14851" max="14851" width="24.42578125" style="260" customWidth="1"/>
    <col min="14852" max="14859" width="0" style="260" hidden="1" customWidth="1"/>
    <col min="14860" max="14860" width="21.85546875" style="260" bestFit="1" customWidth="1"/>
    <col min="14861" max="14862" width="19.85546875" style="260" bestFit="1" customWidth="1"/>
    <col min="14863" max="15104" width="17" style="260"/>
    <col min="15105" max="15105" width="10.85546875" style="260" customWidth="1"/>
    <col min="15106" max="15106" width="112.7109375" style="260" customWidth="1"/>
    <col min="15107" max="15107" width="24.42578125" style="260" customWidth="1"/>
    <col min="15108" max="15115" width="0" style="260" hidden="1" customWidth="1"/>
    <col min="15116" max="15116" width="21.85546875" style="260" bestFit="1" customWidth="1"/>
    <col min="15117" max="15118" width="19.85546875" style="260" bestFit="1" customWidth="1"/>
    <col min="15119" max="15360" width="17" style="260"/>
    <col min="15361" max="15361" width="10.85546875" style="260" customWidth="1"/>
    <col min="15362" max="15362" width="112.7109375" style="260" customWidth="1"/>
    <col min="15363" max="15363" width="24.42578125" style="260" customWidth="1"/>
    <col min="15364" max="15371" width="0" style="260" hidden="1" customWidth="1"/>
    <col min="15372" max="15372" width="21.85546875" style="260" bestFit="1" customWidth="1"/>
    <col min="15373" max="15374" width="19.85546875" style="260" bestFit="1" customWidth="1"/>
    <col min="15375" max="15616" width="17" style="260"/>
    <col min="15617" max="15617" width="10.85546875" style="260" customWidth="1"/>
    <col min="15618" max="15618" width="112.7109375" style="260" customWidth="1"/>
    <col min="15619" max="15619" width="24.42578125" style="260" customWidth="1"/>
    <col min="15620" max="15627" width="0" style="260" hidden="1" customWidth="1"/>
    <col min="15628" max="15628" width="21.85546875" style="260" bestFit="1" customWidth="1"/>
    <col min="15629" max="15630" width="19.85546875" style="260" bestFit="1" customWidth="1"/>
    <col min="15631" max="15872" width="17" style="260"/>
    <col min="15873" max="15873" width="10.85546875" style="260" customWidth="1"/>
    <col min="15874" max="15874" width="112.7109375" style="260" customWidth="1"/>
    <col min="15875" max="15875" width="24.42578125" style="260" customWidth="1"/>
    <col min="15876" max="15883" width="0" style="260" hidden="1" customWidth="1"/>
    <col min="15884" max="15884" width="21.85546875" style="260" bestFit="1" customWidth="1"/>
    <col min="15885" max="15886" width="19.85546875" style="260" bestFit="1" customWidth="1"/>
    <col min="15887" max="16128" width="17" style="260"/>
    <col min="16129" max="16129" width="10.85546875" style="260" customWidth="1"/>
    <col min="16130" max="16130" width="112.7109375" style="260" customWidth="1"/>
    <col min="16131" max="16131" width="24.42578125" style="260" customWidth="1"/>
    <col min="16132" max="16139" width="0" style="260" hidden="1" customWidth="1"/>
    <col min="16140" max="16140" width="21.85546875" style="260" bestFit="1" customWidth="1"/>
    <col min="16141" max="16142" width="19.85546875" style="260" bestFit="1" customWidth="1"/>
    <col min="16143" max="16384" width="17" style="260"/>
  </cols>
  <sheetData>
    <row r="1" spans="1:14" x14ac:dyDescent="0.25">
      <c r="D1" s="259"/>
    </row>
    <row r="2" spans="1:14" ht="18.75" x14ac:dyDescent="0.25">
      <c r="A2" s="1825" t="s">
        <v>564</v>
      </c>
      <c r="B2" s="1825"/>
      <c r="C2" s="1825"/>
      <c r="D2" s="259"/>
    </row>
    <row r="3" spans="1:14" s="261" customFormat="1" ht="16.5" customHeight="1" x14ac:dyDescent="0.25">
      <c r="A3" s="1826"/>
      <c r="B3" s="1826"/>
      <c r="C3" s="1826"/>
      <c r="D3" s="1826"/>
      <c r="E3" s="1826"/>
      <c r="F3" s="1826"/>
      <c r="G3" s="1826"/>
      <c r="H3" s="1826"/>
      <c r="I3" s="1826"/>
      <c r="J3" s="1826"/>
    </row>
    <row r="4" spans="1:14" s="19" customFormat="1" ht="30.75" customHeight="1" x14ac:dyDescent="0.25">
      <c r="A4" s="253" t="s">
        <v>1</v>
      </c>
      <c r="B4" s="510" t="s">
        <v>565</v>
      </c>
      <c r="C4" s="262" t="s">
        <v>566</v>
      </c>
      <c r="D4" s="1827" t="s">
        <v>93</v>
      </c>
      <c r="E4" s="1828"/>
      <c r="F4" s="1828"/>
      <c r="G4" s="1828"/>
      <c r="H4" s="1828"/>
      <c r="I4" s="1829" t="s">
        <v>567</v>
      </c>
      <c r="J4" s="1829"/>
      <c r="K4" s="80"/>
      <c r="L4" s="80"/>
    </row>
    <row r="5" spans="1:14" s="19" customFormat="1" ht="29.25" customHeight="1" x14ac:dyDescent="0.25">
      <c r="A5" s="253"/>
      <c r="B5" s="506" t="s">
        <v>568</v>
      </c>
      <c r="C5" s="255" t="s">
        <v>1891</v>
      </c>
      <c r="D5" s="263"/>
      <c r="E5" s="264"/>
      <c r="F5" s="264"/>
      <c r="G5" s="264"/>
      <c r="H5" s="264"/>
      <c r="I5" s="265"/>
      <c r="J5" s="265"/>
      <c r="K5" s="80"/>
      <c r="L5" s="80"/>
    </row>
    <row r="6" spans="1:14" s="261" customFormat="1" ht="24.75" customHeight="1" x14ac:dyDescent="0.25">
      <c r="A6" s="252" t="s">
        <v>9</v>
      </c>
      <c r="B6" s="488" t="s">
        <v>100</v>
      </c>
      <c r="C6" s="255" t="s">
        <v>1898</v>
      </c>
      <c r="D6" s="266">
        <f>E6+F6+G6+H6</f>
        <v>359459.9</v>
      </c>
      <c r="E6" s="267">
        <v>0</v>
      </c>
      <c r="F6" s="267">
        <v>304459.90000000002</v>
      </c>
      <c r="G6" s="267">
        <v>55000</v>
      </c>
      <c r="H6" s="268">
        <v>0</v>
      </c>
      <c r="I6" s="266">
        <f>C6-D6</f>
        <v>-313822.90000000002</v>
      </c>
      <c r="J6" s="266" t="e">
        <f>#REF!-G6</f>
        <v>#REF!</v>
      </c>
      <c r="L6" s="269"/>
    </row>
    <row r="7" spans="1:14" s="261" customFormat="1" ht="41.25" customHeight="1" x14ac:dyDescent="0.25">
      <c r="A7" s="270" t="s">
        <v>10</v>
      </c>
      <c r="B7" s="89" t="s">
        <v>755</v>
      </c>
      <c r="C7" s="270" t="s">
        <v>1899</v>
      </c>
      <c r="D7" s="266"/>
      <c r="E7" s="267"/>
      <c r="F7" s="267"/>
      <c r="G7" s="267"/>
      <c r="H7" s="268"/>
      <c r="I7" s="266"/>
      <c r="J7" s="266"/>
      <c r="L7" s="269"/>
    </row>
    <row r="8" spans="1:14" s="261" customFormat="1" ht="37.5" customHeight="1" x14ac:dyDescent="0.25">
      <c r="A8" s="270" t="s">
        <v>11</v>
      </c>
      <c r="B8" s="89" t="s">
        <v>84</v>
      </c>
      <c r="C8" s="270" t="s">
        <v>1898</v>
      </c>
      <c r="D8" s="266"/>
      <c r="E8" s="267"/>
      <c r="F8" s="267"/>
      <c r="G8" s="267"/>
      <c r="H8" s="268"/>
      <c r="I8" s="266"/>
      <c r="J8" s="266"/>
      <c r="L8" s="269"/>
    </row>
    <row r="9" spans="1:14" s="261" customFormat="1" ht="18.75" x14ac:dyDescent="0.25">
      <c r="A9" s="252" t="s">
        <v>12</v>
      </c>
      <c r="B9" s="488" t="s">
        <v>1357</v>
      </c>
      <c r="C9" s="255" t="s">
        <v>1900</v>
      </c>
      <c r="D9" s="271" t="e">
        <f>E9+F9+G9+H9</f>
        <v>#REF!</v>
      </c>
      <c r="E9" s="272" t="e">
        <f>E10+E11+E12+#REF!+E14+#REF!</f>
        <v>#REF!</v>
      </c>
      <c r="F9" s="272" t="e">
        <f>F10+F11+F12+#REF!+F14+#REF!</f>
        <v>#REF!</v>
      </c>
      <c r="G9" s="272" t="e">
        <f>G10+G11+G12+#REF!+G14+#REF!</f>
        <v>#REF!</v>
      </c>
      <c r="H9" s="273" t="e">
        <f>H10+H11+H12+#REF!+H14+#REF!</f>
        <v>#REF!</v>
      </c>
      <c r="I9" s="266" t="e">
        <f>C9-D9</f>
        <v>#VALUE!</v>
      </c>
      <c r="J9" s="266" t="e">
        <f>#REF!-G9</f>
        <v>#REF!</v>
      </c>
      <c r="K9" s="269" t="e">
        <f>#REF!+#REF!</f>
        <v>#REF!</v>
      </c>
      <c r="L9" s="274"/>
    </row>
    <row r="10" spans="1:14" ht="29.25" customHeight="1" x14ac:dyDescent="0.25">
      <c r="A10" s="270" t="s">
        <v>65</v>
      </c>
      <c r="B10" s="90" t="s">
        <v>1235</v>
      </c>
      <c r="C10" s="275" t="s">
        <v>1901</v>
      </c>
      <c r="D10" s="276">
        <f>E10+F10+G10+H10</f>
        <v>17680.180000000004</v>
      </c>
      <c r="E10" s="277">
        <v>0</v>
      </c>
      <c r="F10" s="277">
        <v>114.38</v>
      </c>
      <c r="G10" s="277">
        <v>17565.800000000003</v>
      </c>
      <c r="H10" s="278">
        <v>0</v>
      </c>
      <c r="I10" s="266" t="e">
        <f>C10-D10</f>
        <v>#VALUE!</v>
      </c>
      <c r="J10" s="279" t="e">
        <f>#REF!-G10</f>
        <v>#REF!</v>
      </c>
    </row>
    <row r="11" spans="1:14" ht="18.75" x14ac:dyDescent="0.25">
      <c r="A11" s="270" t="s">
        <v>66</v>
      </c>
      <c r="B11" s="90" t="s">
        <v>1403</v>
      </c>
      <c r="C11" s="275" t="s">
        <v>1902</v>
      </c>
      <c r="D11" s="271">
        <f>E11+F11+G11+H11</f>
        <v>80251.17</v>
      </c>
      <c r="E11" s="280">
        <v>0</v>
      </c>
      <c r="F11" s="280">
        <v>808.71</v>
      </c>
      <c r="G11" s="280">
        <v>79442.459999999992</v>
      </c>
      <c r="H11" s="281">
        <v>0</v>
      </c>
      <c r="I11" s="266" t="e">
        <f>C11-D11</f>
        <v>#VALUE!</v>
      </c>
      <c r="J11" s="279" t="e">
        <f>#REF!-G11</f>
        <v>#REF!</v>
      </c>
    </row>
    <row r="12" spans="1:14" ht="52.5" customHeight="1" x14ac:dyDescent="0.25">
      <c r="A12" s="270" t="s">
        <v>103</v>
      </c>
      <c r="B12" s="90" t="s">
        <v>1404</v>
      </c>
      <c r="C12" s="275" t="s">
        <v>1903</v>
      </c>
      <c r="D12" s="282">
        <f>E12+F12+G12+H12</f>
        <v>373774.52</v>
      </c>
      <c r="E12" s="283">
        <v>4500</v>
      </c>
      <c r="F12" s="283">
        <v>3678.7200000000003</v>
      </c>
      <c r="G12" s="283">
        <v>365595.80000000005</v>
      </c>
      <c r="H12" s="284">
        <v>0</v>
      </c>
      <c r="I12" s="266" t="e">
        <f>C12-D12</f>
        <v>#VALUE!</v>
      </c>
      <c r="J12" s="279" t="e">
        <f>#REF!-G12</f>
        <v>#REF!</v>
      </c>
      <c r="N12" s="285"/>
    </row>
    <row r="13" spans="1:14" ht="46.5" customHeight="1" x14ac:dyDescent="0.25">
      <c r="A13" s="270" t="s">
        <v>104</v>
      </c>
      <c r="B13" s="90" t="s">
        <v>1244</v>
      </c>
      <c r="C13" s="275" t="s">
        <v>1904</v>
      </c>
      <c r="D13" s="282"/>
      <c r="E13" s="283"/>
      <c r="F13" s="283"/>
      <c r="G13" s="283"/>
      <c r="H13" s="284"/>
      <c r="I13" s="266"/>
      <c r="J13" s="279"/>
      <c r="N13" s="285"/>
    </row>
    <row r="14" spans="1:14" ht="18.75" x14ac:dyDescent="0.25">
      <c r="A14" s="270" t="s">
        <v>105</v>
      </c>
      <c r="B14" s="90" t="s">
        <v>1247</v>
      </c>
      <c r="C14" s="275" t="s">
        <v>1351</v>
      </c>
      <c r="D14" s="271">
        <f>E14+F14+G14+H14</f>
        <v>100041.45000000001</v>
      </c>
      <c r="E14" s="280">
        <v>0</v>
      </c>
      <c r="F14" s="280">
        <v>700</v>
      </c>
      <c r="G14" s="280">
        <v>99341.450000000012</v>
      </c>
      <c r="H14" s="281">
        <v>0</v>
      </c>
      <c r="I14" s="266" t="e">
        <f>C14-D14</f>
        <v>#VALUE!</v>
      </c>
      <c r="J14" s="279" t="e">
        <f>#REF!-G14</f>
        <v>#REF!</v>
      </c>
    </row>
    <row r="15" spans="1:14" ht="20.100000000000001" customHeight="1" x14ac:dyDescent="0.25">
      <c r="A15" s="270" t="s">
        <v>429</v>
      </c>
      <c r="B15" s="89" t="s">
        <v>1398</v>
      </c>
      <c r="C15" s="275" t="s">
        <v>1905</v>
      </c>
      <c r="D15" s="271"/>
      <c r="E15" s="280"/>
      <c r="F15" s="280"/>
      <c r="G15" s="280"/>
      <c r="H15" s="281"/>
      <c r="I15" s="266"/>
      <c r="J15" s="279"/>
    </row>
    <row r="16" spans="1:14" ht="21.75" customHeight="1" x14ac:dyDescent="0.25">
      <c r="A16" s="270" t="s">
        <v>743</v>
      </c>
      <c r="B16" s="89" t="s">
        <v>1399</v>
      </c>
      <c r="C16" s="275" t="s">
        <v>1352</v>
      </c>
      <c r="D16" s="271"/>
      <c r="E16" s="280"/>
      <c r="F16" s="280"/>
      <c r="G16" s="280"/>
      <c r="H16" s="281"/>
      <c r="I16" s="266"/>
      <c r="J16" s="279"/>
    </row>
    <row r="17" spans="1:12" s="261" customFormat="1" ht="29.25" customHeight="1" x14ac:dyDescent="0.25">
      <c r="A17" s="252" t="s">
        <v>14</v>
      </c>
      <c r="B17" s="488" t="s">
        <v>106</v>
      </c>
      <c r="C17" s="255" t="s">
        <v>1906</v>
      </c>
      <c r="D17" s="272" t="e">
        <f t="shared" ref="D17:D21" si="0">E17+F17+G17+H17</f>
        <v>#REF!</v>
      </c>
      <c r="E17" s="266" t="e">
        <f>E18+E19+E20+#REF!</f>
        <v>#REF!</v>
      </c>
      <c r="F17" s="266" t="e">
        <f>F18+F19+F20+#REF!</f>
        <v>#REF!</v>
      </c>
      <c r="G17" s="266" t="e">
        <f>G18+G19+G20+#REF!</f>
        <v>#REF!</v>
      </c>
      <c r="H17" s="286" t="e">
        <f>H18+H19+H20+#REF!</f>
        <v>#REF!</v>
      </c>
      <c r="I17" s="266" t="e">
        <f t="shared" ref="I17:I21" si="1">C17-D17</f>
        <v>#VALUE!</v>
      </c>
      <c r="J17" s="266" t="e">
        <f>#REF!-G17</f>
        <v>#REF!</v>
      </c>
      <c r="L17" s="274"/>
    </row>
    <row r="18" spans="1:12" s="261" customFormat="1" ht="18.75" x14ac:dyDescent="0.25">
      <c r="A18" s="270" t="s">
        <v>107</v>
      </c>
      <c r="B18" s="90" t="s">
        <v>1023</v>
      </c>
      <c r="C18" s="270" t="s">
        <v>1907</v>
      </c>
      <c r="D18" s="271">
        <f t="shared" si="0"/>
        <v>1897790.16</v>
      </c>
      <c r="E18" s="287">
        <v>0</v>
      </c>
      <c r="F18" s="288">
        <v>1353744</v>
      </c>
      <c r="G18" s="288">
        <v>90046.16</v>
      </c>
      <c r="H18" s="289">
        <v>454000</v>
      </c>
      <c r="I18" s="266" t="e">
        <f t="shared" si="1"/>
        <v>#VALUE!</v>
      </c>
      <c r="J18" s="279" t="e">
        <f>#REF!-G18</f>
        <v>#REF!</v>
      </c>
    </row>
    <row r="19" spans="1:12" s="261" customFormat="1" ht="37.5" x14ac:dyDescent="0.25">
      <c r="A19" s="270" t="s">
        <v>108</v>
      </c>
      <c r="B19" s="90" t="s">
        <v>1044</v>
      </c>
      <c r="C19" s="270" t="s">
        <v>1908</v>
      </c>
      <c r="D19" s="271">
        <f t="shared" si="0"/>
        <v>4413344.9800000004</v>
      </c>
      <c r="E19" s="287">
        <v>0</v>
      </c>
      <c r="F19" s="279">
        <v>2115684.36</v>
      </c>
      <c r="G19" s="279">
        <v>255420.61999999997</v>
      </c>
      <c r="H19" s="289">
        <v>2042240</v>
      </c>
      <c r="I19" s="266" t="e">
        <f t="shared" si="1"/>
        <v>#VALUE!</v>
      </c>
      <c r="J19" s="279" t="e">
        <f>#REF!-G19</f>
        <v>#REF!</v>
      </c>
    </row>
    <row r="20" spans="1:12" s="261" customFormat="1" ht="31.5" customHeight="1" x14ac:dyDescent="0.25">
      <c r="A20" s="270" t="s">
        <v>109</v>
      </c>
      <c r="B20" s="90" t="s">
        <v>385</v>
      </c>
      <c r="C20" s="270" t="s">
        <v>1909</v>
      </c>
      <c r="D20" s="271">
        <f t="shared" si="0"/>
        <v>301811.16000000003</v>
      </c>
      <c r="E20" s="287">
        <v>0</v>
      </c>
      <c r="F20" s="279">
        <v>2353</v>
      </c>
      <c r="G20" s="279">
        <v>299458.16000000003</v>
      </c>
      <c r="H20" s="289">
        <v>0</v>
      </c>
      <c r="I20" s="266" t="e">
        <f t="shared" si="1"/>
        <v>#VALUE!</v>
      </c>
      <c r="J20" s="279" t="e">
        <f>#REF!-G20</f>
        <v>#REF!</v>
      </c>
      <c r="K20" s="269" t="e">
        <f>#REF!+#REF!+#REF!</f>
        <v>#REF!</v>
      </c>
    </row>
    <row r="21" spans="1:12" s="261" customFormat="1" ht="25.5" customHeight="1" x14ac:dyDescent="0.25">
      <c r="A21" s="252" t="s">
        <v>111</v>
      </c>
      <c r="B21" s="506" t="s">
        <v>112</v>
      </c>
      <c r="C21" s="255" t="s">
        <v>1910</v>
      </c>
      <c r="D21" s="272">
        <f t="shared" si="0"/>
        <v>177143.35</v>
      </c>
      <c r="E21" s="290">
        <v>0</v>
      </c>
      <c r="F21" s="290">
        <v>122764</v>
      </c>
      <c r="G21" s="290">
        <v>53150.65</v>
      </c>
      <c r="H21" s="291">
        <v>1228.7</v>
      </c>
      <c r="I21" s="266" t="e">
        <f t="shared" si="1"/>
        <v>#VALUE!</v>
      </c>
      <c r="J21" s="266" t="e">
        <f>#REF!-G21</f>
        <v>#REF!</v>
      </c>
      <c r="L21" s="274"/>
    </row>
    <row r="22" spans="1:12" s="261" customFormat="1" ht="25.5" customHeight="1" x14ac:dyDescent="0.25">
      <c r="A22" s="270" t="s">
        <v>113</v>
      </c>
      <c r="B22" s="89" t="s">
        <v>271</v>
      </c>
      <c r="C22" s="270" t="s">
        <v>1911</v>
      </c>
      <c r="D22" s="272"/>
      <c r="E22" s="290"/>
      <c r="F22" s="290"/>
      <c r="G22" s="290"/>
      <c r="H22" s="291"/>
      <c r="I22" s="266"/>
      <c r="J22" s="266"/>
      <c r="L22" s="274"/>
    </row>
    <row r="23" spans="1:12" s="261" customFormat="1" ht="34.5" customHeight="1" x14ac:dyDescent="0.25">
      <c r="A23" s="270" t="s">
        <v>114</v>
      </c>
      <c r="B23" s="89" t="s">
        <v>1281</v>
      </c>
      <c r="C23" s="270" t="s">
        <v>1912</v>
      </c>
      <c r="D23" s="272"/>
      <c r="E23" s="290"/>
      <c r="F23" s="290"/>
      <c r="G23" s="290"/>
      <c r="H23" s="291"/>
      <c r="I23" s="266"/>
      <c r="J23" s="266"/>
      <c r="L23" s="274"/>
    </row>
    <row r="24" spans="1:12" s="261" customFormat="1" ht="51.75" customHeight="1" x14ac:dyDescent="0.25">
      <c r="A24" s="270" t="s">
        <v>115</v>
      </c>
      <c r="B24" s="89" t="s">
        <v>980</v>
      </c>
      <c r="C24" s="270" t="s">
        <v>1913</v>
      </c>
      <c r="D24" s="272"/>
      <c r="E24" s="290"/>
      <c r="F24" s="290"/>
      <c r="G24" s="290"/>
      <c r="H24" s="291"/>
      <c r="I24" s="266"/>
      <c r="J24" s="266"/>
      <c r="L24" s="274"/>
    </row>
    <row r="25" spans="1:12" s="261" customFormat="1" ht="27.75" customHeight="1" x14ac:dyDescent="0.25">
      <c r="A25" s="270" t="s">
        <v>116</v>
      </c>
      <c r="B25" s="89" t="s">
        <v>234</v>
      </c>
      <c r="C25" s="270" t="s">
        <v>1353</v>
      </c>
      <c r="D25" s="369"/>
      <c r="E25" s="370"/>
      <c r="F25" s="370"/>
      <c r="G25" s="370"/>
      <c r="H25" s="370"/>
      <c r="I25" s="371"/>
      <c r="J25" s="371"/>
      <c r="L25" s="274"/>
    </row>
    <row r="26" spans="1:12" s="261" customFormat="1" ht="39.75" customHeight="1" x14ac:dyDescent="0.25">
      <c r="A26" s="270" t="s">
        <v>117</v>
      </c>
      <c r="B26" s="89" t="s">
        <v>990</v>
      </c>
      <c r="C26" s="270" t="s">
        <v>1914</v>
      </c>
      <c r="D26" s="292"/>
      <c r="E26" s="293"/>
      <c r="F26" s="293"/>
      <c r="G26" s="293"/>
      <c r="H26" s="293"/>
      <c r="I26" s="269"/>
      <c r="J26" s="269"/>
      <c r="L26" s="274"/>
    </row>
    <row r="27" spans="1:12" s="261" customFormat="1" ht="39.75" customHeight="1" x14ac:dyDescent="0.25">
      <c r="A27" s="270" t="s">
        <v>1393</v>
      </c>
      <c r="B27" s="89" t="s">
        <v>1892</v>
      </c>
      <c r="C27" s="270" t="s">
        <v>1354</v>
      </c>
      <c r="D27" s="292"/>
      <c r="E27" s="293"/>
      <c r="F27" s="293"/>
      <c r="G27" s="293"/>
      <c r="H27" s="293"/>
      <c r="I27" s="269"/>
      <c r="J27" s="269"/>
      <c r="L27" s="274"/>
    </row>
    <row r="28" spans="1:12" s="261" customFormat="1" ht="20.25" customHeight="1" x14ac:dyDescent="0.25">
      <c r="A28" s="252" t="s">
        <v>118</v>
      </c>
      <c r="B28" s="488" t="s">
        <v>119</v>
      </c>
      <c r="C28" s="255" t="s">
        <v>1915</v>
      </c>
      <c r="D28" s="272">
        <f>E28+F28+G28+H28</f>
        <v>637888.1</v>
      </c>
      <c r="E28" s="290">
        <v>0</v>
      </c>
      <c r="F28" s="290">
        <v>0</v>
      </c>
      <c r="G28" s="294">
        <v>567888.1</v>
      </c>
      <c r="H28" s="295">
        <v>70000</v>
      </c>
      <c r="I28" s="266" t="e">
        <f>C28-D28</f>
        <v>#VALUE!</v>
      </c>
      <c r="J28" s="266" t="e">
        <f>#REF!-G28</f>
        <v>#REF!</v>
      </c>
      <c r="L28" s="274"/>
    </row>
    <row r="29" spans="1:12" s="261" customFormat="1" ht="20.100000000000001" customHeight="1" x14ac:dyDescent="0.25">
      <c r="A29" s="270" t="s">
        <v>120</v>
      </c>
      <c r="B29" s="296" t="s">
        <v>240</v>
      </c>
      <c r="C29" s="270" t="s">
        <v>1916</v>
      </c>
      <c r="D29" s="272"/>
      <c r="E29" s="290"/>
      <c r="F29" s="290"/>
      <c r="G29" s="294"/>
      <c r="H29" s="295"/>
      <c r="I29" s="266"/>
      <c r="J29" s="266"/>
      <c r="L29" s="274"/>
    </row>
    <row r="30" spans="1:12" s="261" customFormat="1" ht="20.100000000000001" customHeight="1" x14ac:dyDescent="0.25">
      <c r="A30" s="270" t="s">
        <v>121</v>
      </c>
      <c r="B30" s="89" t="s">
        <v>1306</v>
      </c>
      <c r="C30" s="270" t="s">
        <v>1917</v>
      </c>
      <c r="D30" s="272"/>
      <c r="E30" s="290"/>
      <c r="F30" s="290"/>
      <c r="G30" s="294"/>
      <c r="H30" s="295"/>
      <c r="I30" s="266"/>
      <c r="J30" s="266"/>
      <c r="L30" s="274"/>
    </row>
    <row r="31" spans="1:12" s="261" customFormat="1" ht="30.75" customHeight="1" x14ac:dyDescent="0.25">
      <c r="A31" s="252" t="s">
        <v>122</v>
      </c>
      <c r="B31" s="506" t="s">
        <v>123</v>
      </c>
      <c r="C31" s="256" t="s">
        <v>1918</v>
      </c>
      <c r="D31" s="290">
        <f>E31+F31+G31+H31</f>
        <v>9645.4</v>
      </c>
      <c r="E31" s="272">
        <v>0</v>
      </c>
      <c r="F31" s="272">
        <v>3844</v>
      </c>
      <c r="G31" s="272">
        <v>5801.4</v>
      </c>
      <c r="H31" s="273">
        <v>0</v>
      </c>
      <c r="I31" s="266" t="e">
        <f>C31-D31</f>
        <v>#VALUE!</v>
      </c>
      <c r="J31" s="266" t="e">
        <f>#REF!-G31</f>
        <v>#REF!</v>
      </c>
      <c r="L31" s="274"/>
    </row>
    <row r="32" spans="1:12" s="261" customFormat="1" ht="43.5" customHeight="1" x14ac:dyDescent="0.25">
      <c r="A32" s="270" t="s">
        <v>124</v>
      </c>
      <c r="B32" s="89" t="s">
        <v>378</v>
      </c>
      <c r="C32" s="270" t="s">
        <v>1920</v>
      </c>
      <c r="D32" s="290"/>
      <c r="E32" s="272"/>
      <c r="F32" s="272"/>
      <c r="G32" s="272"/>
      <c r="H32" s="273"/>
      <c r="I32" s="266"/>
      <c r="J32" s="266"/>
      <c r="L32" s="274"/>
    </row>
    <row r="33" spans="1:15" s="261" customFormat="1" ht="39.75" customHeight="1" x14ac:dyDescent="0.25">
      <c r="A33" s="270" t="s">
        <v>125</v>
      </c>
      <c r="B33" s="89" t="s">
        <v>1197</v>
      </c>
      <c r="C33" s="270" t="s">
        <v>1921</v>
      </c>
      <c r="D33" s="290"/>
      <c r="E33" s="272"/>
      <c r="F33" s="272"/>
      <c r="G33" s="272"/>
      <c r="H33" s="273"/>
      <c r="I33" s="266"/>
      <c r="J33" s="266"/>
      <c r="L33" s="274"/>
    </row>
    <row r="34" spans="1:15" s="261" customFormat="1" ht="42.75" customHeight="1" x14ac:dyDescent="0.25">
      <c r="A34" s="270" t="s">
        <v>126</v>
      </c>
      <c r="B34" s="89" t="s">
        <v>1198</v>
      </c>
      <c r="C34" s="270" t="s">
        <v>1919</v>
      </c>
      <c r="D34" s="290"/>
      <c r="E34" s="272"/>
      <c r="F34" s="272"/>
      <c r="G34" s="272"/>
      <c r="H34" s="273"/>
      <c r="I34" s="266"/>
      <c r="J34" s="266"/>
      <c r="L34" s="274"/>
    </row>
    <row r="35" spans="1:15" s="261" customFormat="1" ht="25.5" customHeight="1" x14ac:dyDescent="0.25">
      <c r="A35" s="252" t="s">
        <v>127</v>
      </c>
      <c r="B35" s="488" t="s">
        <v>128</v>
      </c>
      <c r="C35" s="256" t="s">
        <v>1922</v>
      </c>
      <c r="D35" s="290">
        <f>E35+F35+G35+H35</f>
        <v>43668.57</v>
      </c>
      <c r="E35" s="272">
        <v>0</v>
      </c>
      <c r="F35" s="272">
        <v>0</v>
      </c>
      <c r="G35" s="272">
        <v>43668.57</v>
      </c>
      <c r="H35" s="273">
        <v>0</v>
      </c>
      <c r="I35" s="266" t="e">
        <f>C35-D35</f>
        <v>#VALUE!</v>
      </c>
      <c r="J35" s="266" t="e">
        <f>#REF!-G35</f>
        <v>#REF!</v>
      </c>
      <c r="L35" s="274"/>
    </row>
    <row r="36" spans="1:15" s="261" customFormat="1" ht="20.100000000000001" customHeight="1" x14ac:dyDescent="0.25">
      <c r="A36" s="270" t="s">
        <v>129</v>
      </c>
      <c r="B36" s="89" t="s">
        <v>293</v>
      </c>
      <c r="C36" s="270" t="s">
        <v>1923</v>
      </c>
      <c r="D36" s="292"/>
      <c r="E36" s="293"/>
      <c r="F36" s="293"/>
      <c r="G36" s="14"/>
      <c r="H36" s="14"/>
      <c r="I36" s="269"/>
      <c r="J36" s="269"/>
      <c r="L36" s="274"/>
    </row>
    <row r="37" spans="1:15" s="261" customFormat="1" ht="20.100000000000001" customHeight="1" x14ac:dyDescent="0.25">
      <c r="A37" s="270" t="s">
        <v>130</v>
      </c>
      <c r="B37" s="89" t="s">
        <v>294</v>
      </c>
      <c r="C37" s="270" t="s">
        <v>1924</v>
      </c>
      <c r="D37" s="292"/>
      <c r="E37" s="293"/>
      <c r="F37" s="293"/>
      <c r="G37" s="14"/>
      <c r="H37" s="14"/>
      <c r="I37" s="269"/>
      <c r="J37" s="269"/>
      <c r="L37" s="274"/>
    </row>
    <row r="38" spans="1:15" s="261" customFormat="1" ht="20.100000000000001" customHeight="1" x14ac:dyDescent="0.25">
      <c r="A38" s="270" t="s">
        <v>131</v>
      </c>
      <c r="B38" s="297" t="s">
        <v>295</v>
      </c>
      <c r="C38" s="270" t="s">
        <v>1925</v>
      </c>
      <c r="D38" s="292"/>
      <c r="E38" s="293"/>
      <c r="F38" s="293"/>
      <c r="G38" s="14"/>
      <c r="H38" s="14"/>
      <c r="I38" s="269"/>
      <c r="J38" s="269"/>
      <c r="L38" s="274"/>
    </row>
    <row r="39" spans="1:15" s="261" customFormat="1" ht="18.75" x14ac:dyDescent="0.25">
      <c r="A39" s="270" t="s">
        <v>444</v>
      </c>
      <c r="B39" s="90" t="s">
        <v>1275</v>
      </c>
      <c r="C39" s="270" t="s">
        <v>1926</v>
      </c>
      <c r="D39" s="292"/>
      <c r="E39" s="293"/>
      <c r="F39" s="293"/>
      <c r="G39" s="14"/>
      <c r="H39" s="14"/>
      <c r="I39" s="269"/>
      <c r="J39" s="269"/>
      <c r="L39" s="274"/>
    </row>
    <row r="40" spans="1:15" ht="31.5" customHeight="1" x14ac:dyDescent="0.25">
      <c r="A40" s="254" t="s">
        <v>132</v>
      </c>
      <c r="B40" s="488" t="s">
        <v>133</v>
      </c>
      <c r="C40" s="255" t="s">
        <v>1927</v>
      </c>
      <c r="D40" s="272">
        <f t="shared" ref="D40:D45" si="2">E40+F40+G40+H40</f>
        <v>128511.64000000001</v>
      </c>
      <c r="E40" s="272">
        <f>E41+E42+E43+E44+E45</f>
        <v>0</v>
      </c>
      <c r="F40" s="272">
        <f>F41+F42+F43+F44+F45</f>
        <v>2553</v>
      </c>
      <c r="G40" s="272">
        <f>G41+G42+G43+G44+G45</f>
        <v>117430.04000000001</v>
      </c>
      <c r="H40" s="272">
        <f>H41+H42+H43+H44+H45</f>
        <v>8528.6</v>
      </c>
      <c r="I40" s="266" t="e">
        <f t="shared" ref="I40:I45" si="3">C40-D40</f>
        <v>#VALUE!</v>
      </c>
      <c r="J40" s="266" t="e">
        <f>#REF!-G40</f>
        <v>#REF!</v>
      </c>
      <c r="L40" s="274"/>
    </row>
    <row r="41" spans="1:15" ht="38.25" customHeight="1" x14ac:dyDescent="0.25">
      <c r="A41" s="275" t="s">
        <v>134</v>
      </c>
      <c r="B41" s="89" t="s">
        <v>752</v>
      </c>
      <c r="C41" s="270" t="s">
        <v>1928</v>
      </c>
      <c r="D41" s="272">
        <f t="shared" si="2"/>
        <v>59923.56</v>
      </c>
      <c r="E41" s="288">
        <v>0</v>
      </c>
      <c r="F41" s="288">
        <v>0</v>
      </c>
      <c r="G41" s="288">
        <v>51394.96</v>
      </c>
      <c r="H41" s="298">
        <v>8528.6</v>
      </c>
      <c r="I41" s="266" t="e">
        <f t="shared" si="3"/>
        <v>#VALUE!</v>
      </c>
      <c r="J41" s="279" t="e">
        <f>#REF!-G41</f>
        <v>#REF!</v>
      </c>
    </row>
    <row r="42" spans="1:15" s="4" customFormat="1" ht="48.75" customHeight="1" x14ac:dyDescent="0.25">
      <c r="A42" s="275" t="s">
        <v>135</v>
      </c>
      <c r="B42" s="90" t="s">
        <v>1085</v>
      </c>
      <c r="C42" s="270" t="s">
        <v>1929</v>
      </c>
      <c r="D42" s="272">
        <f t="shared" si="2"/>
        <v>46127.99</v>
      </c>
      <c r="E42" s="299">
        <v>0</v>
      </c>
      <c r="F42" s="299">
        <v>0</v>
      </c>
      <c r="G42" s="299">
        <v>46127.99</v>
      </c>
      <c r="H42" s="300">
        <v>0</v>
      </c>
      <c r="I42" s="266" t="e">
        <f t="shared" si="3"/>
        <v>#VALUE!</v>
      </c>
      <c r="J42" s="279" t="e">
        <f>#REF!-G42</f>
        <v>#REF!</v>
      </c>
      <c r="M42" s="260"/>
      <c r="N42" s="260"/>
      <c r="O42" s="260"/>
    </row>
    <row r="43" spans="1:15" s="4" customFormat="1" ht="39.75" customHeight="1" x14ac:dyDescent="0.25">
      <c r="A43" s="275" t="s">
        <v>136</v>
      </c>
      <c r="B43" s="89" t="s">
        <v>1813</v>
      </c>
      <c r="C43" s="270" t="s">
        <v>1930</v>
      </c>
      <c r="D43" s="272">
        <f t="shared" si="2"/>
        <v>821.44</v>
      </c>
      <c r="E43" s="299">
        <v>0</v>
      </c>
      <c r="F43" s="299">
        <v>0</v>
      </c>
      <c r="G43" s="299">
        <v>821.44</v>
      </c>
      <c r="H43" s="300">
        <v>0</v>
      </c>
      <c r="I43" s="266" t="e">
        <f t="shared" si="3"/>
        <v>#VALUE!</v>
      </c>
      <c r="J43" s="279" t="e">
        <f>#REF!-G43</f>
        <v>#REF!</v>
      </c>
      <c r="M43" s="260"/>
      <c r="N43" s="260"/>
      <c r="O43" s="260"/>
    </row>
    <row r="44" spans="1:15" s="4" customFormat="1" ht="41.25" customHeight="1" x14ac:dyDescent="0.25">
      <c r="A44" s="275" t="s">
        <v>137</v>
      </c>
      <c r="B44" s="89" t="s">
        <v>1893</v>
      </c>
      <c r="C44" s="270" t="s">
        <v>1394</v>
      </c>
      <c r="D44" s="272">
        <f t="shared" si="2"/>
        <v>21538.65</v>
      </c>
      <c r="E44" s="299">
        <v>0</v>
      </c>
      <c r="F44" s="299">
        <v>2553</v>
      </c>
      <c r="G44" s="299">
        <v>18985.650000000001</v>
      </c>
      <c r="H44" s="300">
        <v>0</v>
      </c>
      <c r="I44" s="266" t="e">
        <f t="shared" si="3"/>
        <v>#VALUE!</v>
      </c>
      <c r="J44" s="279" t="e">
        <f>#REF!-G44</f>
        <v>#REF!</v>
      </c>
      <c r="M44" s="260"/>
      <c r="N44" s="260"/>
      <c r="O44" s="260"/>
    </row>
    <row r="45" spans="1:15" s="4" customFormat="1" ht="54" customHeight="1" x14ac:dyDescent="0.25">
      <c r="A45" s="275" t="s">
        <v>138</v>
      </c>
      <c r="B45" s="89" t="s">
        <v>1894</v>
      </c>
      <c r="C45" s="270" t="s">
        <v>1931</v>
      </c>
      <c r="D45" s="272">
        <f t="shared" si="2"/>
        <v>100</v>
      </c>
      <c r="E45" s="299">
        <v>0</v>
      </c>
      <c r="F45" s="299">
        <v>0</v>
      </c>
      <c r="G45" s="299">
        <v>100</v>
      </c>
      <c r="H45" s="300">
        <v>0</v>
      </c>
      <c r="I45" s="266" t="e">
        <f t="shared" si="3"/>
        <v>#VALUE!</v>
      </c>
      <c r="J45" s="279" t="e">
        <f>#REF!-G45</f>
        <v>#REF!</v>
      </c>
      <c r="M45" s="260"/>
      <c r="N45" s="260"/>
      <c r="O45" s="260"/>
    </row>
    <row r="46" spans="1:15" s="4" customFormat="1" ht="21.75" customHeight="1" x14ac:dyDescent="0.25">
      <c r="A46" s="275" t="s">
        <v>139</v>
      </c>
      <c r="B46" s="90" t="s">
        <v>754</v>
      </c>
      <c r="C46" s="270" t="s">
        <v>1932</v>
      </c>
      <c r="D46" s="261"/>
      <c r="E46" s="260"/>
      <c r="F46" s="260"/>
      <c r="G46" s="260"/>
      <c r="H46" s="260"/>
      <c r="M46" s="260"/>
      <c r="N46" s="260"/>
      <c r="O46" s="260"/>
    </row>
    <row r="47" spans="1:15" ht="25.5" customHeight="1" x14ac:dyDescent="0.25">
      <c r="A47" s="255" t="s">
        <v>140</v>
      </c>
      <c r="B47" s="488" t="s">
        <v>141</v>
      </c>
      <c r="C47" s="256" t="s">
        <v>1933</v>
      </c>
      <c r="D47" s="290">
        <f>E47+F47+G47+H47</f>
        <v>85625.790000000008</v>
      </c>
      <c r="E47" s="290">
        <f>E48+E52</f>
        <v>4086.5</v>
      </c>
      <c r="F47" s="290">
        <f>F48+F49+F50+F51</f>
        <v>60069.8</v>
      </c>
      <c r="G47" s="290">
        <f>G48+G50+G51</f>
        <v>4259.5700000000006</v>
      </c>
      <c r="H47" s="291">
        <f>H48</f>
        <v>17209.919999999998</v>
      </c>
      <c r="I47" s="266" t="e">
        <f t="shared" ref="I47:I52" si="4">C47-D47</f>
        <v>#VALUE!</v>
      </c>
      <c r="J47" s="266" t="e">
        <f>#REF!-G47</f>
        <v>#REF!</v>
      </c>
      <c r="L47" s="274"/>
    </row>
    <row r="48" spans="1:15" ht="33" customHeight="1" x14ac:dyDescent="0.25">
      <c r="A48" s="270" t="s">
        <v>142</v>
      </c>
      <c r="B48" s="90" t="s">
        <v>1269</v>
      </c>
      <c r="C48" s="275" t="s">
        <v>1395</v>
      </c>
      <c r="D48" s="301">
        <f>E48+F48+G48+H48</f>
        <v>26672.989999999998</v>
      </c>
      <c r="E48" s="299">
        <v>1231.5</v>
      </c>
      <c r="F48" s="299">
        <v>4115.8</v>
      </c>
      <c r="G48" s="299">
        <v>4115.7700000000004</v>
      </c>
      <c r="H48" s="300">
        <v>17209.919999999998</v>
      </c>
      <c r="I48" s="272">
        <f t="shared" si="4"/>
        <v>-26595.989999999998</v>
      </c>
      <c r="J48" s="279" t="e">
        <f>#REF!-G48</f>
        <v>#REF!</v>
      </c>
    </row>
    <row r="49" spans="1:12" ht="29.25" customHeight="1" x14ac:dyDescent="0.25">
      <c r="A49" s="270" t="s">
        <v>143</v>
      </c>
      <c r="B49" s="89" t="s">
        <v>1270</v>
      </c>
      <c r="C49" s="275" t="s">
        <v>1934</v>
      </c>
      <c r="D49" s="301">
        <f>E49+F49+G49+H49</f>
        <v>41725</v>
      </c>
      <c r="E49" s="299">
        <v>0</v>
      </c>
      <c r="F49" s="299">
        <v>41725</v>
      </c>
      <c r="G49" s="299">
        <v>0</v>
      </c>
      <c r="H49" s="300">
        <v>0</v>
      </c>
      <c r="I49" s="272" t="e">
        <f t="shared" si="4"/>
        <v>#VALUE!</v>
      </c>
      <c r="J49" s="279" t="e">
        <f>#REF!-G49</f>
        <v>#REF!</v>
      </c>
    </row>
    <row r="50" spans="1:12" ht="51.75" customHeight="1" x14ac:dyDescent="0.25">
      <c r="A50" s="270" t="s">
        <v>144</v>
      </c>
      <c r="B50" s="90" t="s">
        <v>891</v>
      </c>
      <c r="C50" s="275" t="s">
        <v>1355</v>
      </c>
      <c r="D50" s="301">
        <f>F50+G50</f>
        <v>294</v>
      </c>
      <c r="E50" s="299">
        <v>0</v>
      </c>
      <c r="F50" s="299">
        <v>291</v>
      </c>
      <c r="G50" s="299">
        <v>3</v>
      </c>
      <c r="H50" s="300">
        <v>0</v>
      </c>
      <c r="I50" s="272" t="e">
        <f t="shared" si="4"/>
        <v>#VALUE!</v>
      </c>
      <c r="J50" s="279" t="e">
        <f>#REF!-G50</f>
        <v>#REF!</v>
      </c>
    </row>
    <row r="51" spans="1:12" ht="42.75" customHeight="1" x14ac:dyDescent="0.25">
      <c r="A51" s="270" t="s">
        <v>145</v>
      </c>
      <c r="B51" s="89" t="s">
        <v>1410</v>
      </c>
      <c r="C51" s="275" t="s">
        <v>1396</v>
      </c>
      <c r="D51" s="301">
        <f>F51+G51</f>
        <v>14078.8</v>
      </c>
      <c r="E51" s="299">
        <v>0</v>
      </c>
      <c r="F51" s="299">
        <v>13938</v>
      </c>
      <c r="G51" s="299">
        <v>140.80000000000001</v>
      </c>
      <c r="H51" s="300">
        <v>0</v>
      </c>
      <c r="I51" s="272" t="e">
        <f t="shared" si="4"/>
        <v>#VALUE!</v>
      </c>
      <c r="J51" s="279" t="e">
        <f>#REF!-G51</f>
        <v>#REF!</v>
      </c>
    </row>
    <row r="52" spans="1:12" ht="36" customHeight="1" x14ac:dyDescent="0.25">
      <c r="A52" s="270" t="s">
        <v>146</v>
      </c>
      <c r="B52" s="89" t="s">
        <v>892</v>
      </c>
      <c r="C52" s="275" t="s">
        <v>1307</v>
      </c>
      <c r="D52" s="301">
        <f>E52</f>
        <v>2855</v>
      </c>
      <c r="E52" s="299">
        <v>2855</v>
      </c>
      <c r="F52" s="299">
        <v>0</v>
      </c>
      <c r="G52" s="299">
        <v>0</v>
      </c>
      <c r="H52" s="300">
        <v>0</v>
      </c>
      <c r="I52" s="272" t="e">
        <f t="shared" si="4"/>
        <v>#VALUE!</v>
      </c>
      <c r="J52" s="279" t="e">
        <f>#REF!-G52</f>
        <v>#REF!</v>
      </c>
    </row>
    <row r="53" spans="1:12" s="261" customFormat="1" ht="29.25" customHeight="1" x14ac:dyDescent="0.25">
      <c r="A53" s="507" t="s">
        <v>147</v>
      </c>
      <c r="B53" s="488" t="s">
        <v>1805</v>
      </c>
      <c r="C53" s="256" t="s">
        <v>1935</v>
      </c>
      <c r="D53" s="290" t="e">
        <f>E53+F53+G53+H53</f>
        <v>#REF!</v>
      </c>
      <c r="E53" s="290">
        <f>E54</f>
        <v>0</v>
      </c>
      <c r="F53" s="290" t="e">
        <f>#REF!</f>
        <v>#REF!</v>
      </c>
      <c r="G53" s="290" t="e">
        <f>G54+#REF!</f>
        <v>#REF!</v>
      </c>
      <c r="H53" s="291" t="e">
        <f>#REF!</f>
        <v>#REF!</v>
      </c>
      <c r="I53" s="266" t="e">
        <f>C53-D53</f>
        <v>#VALUE!</v>
      </c>
      <c r="J53" s="266" t="e">
        <f>#REF!-G53</f>
        <v>#REF!</v>
      </c>
      <c r="L53" s="274"/>
    </row>
    <row r="54" spans="1:12" s="261" customFormat="1" ht="22.5" customHeight="1" x14ac:dyDescent="0.25">
      <c r="A54" s="270" t="s">
        <v>148</v>
      </c>
      <c r="B54" s="90" t="s">
        <v>24</v>
      </c>
      <c r="C54" s="275" t="s">
        <v>1936</v>
      </c>
      <c r="D54" s="301">
        <f>E54+F54+G54+H54</f>
        <v>101299.4</v>
      </c>
      <c r="E54" s="299">
        <v>0</v>
      </c>
      <c r="F54" s="299">
        <v>0</v>
      </c>
      <c r="G54" s="299">
        <v>101299.4</v>
      </c>
      <c r="H54" s="300">
        <v>0</v>
      </c>
      <c r="I54" s="272" t="e">
        <f>C54-D54</f>
        <v>#VALUE!</v>
      </c>
      <c r="J54" s="279" t="e">
        <f>#REF!-G54</f>
        <v>#REF!</v>
      </c>
    </row>
    <row r="55" spans="1:12" s="261" customFormat="1" ht="22.5" customHeight="1" x14ac:dyDescent="0.25">
      <c r="A55" s="270"/>
      <c r="B55" s="90" t="s">
        <v>77</v>
      </c>
      <c r="C55" s="275" t="s">
        <v>1937</v>
      </c>
      <c r="D55" s="301"/>
      <c r="E55" s="299"/>
      <c r="F55" s="299"/>
      <c r="G55" s="299"/>
      <c r="H55" s="300"/>
      <c r="I55" s="272"/>
      <c r="J55" s="279"/>
    </row>
    <row r="56" spans="1:12" s="261" customFormat="1" ht="22.5" customHeight="1" x14ac:dyDescent="0.25">
      <c r="A56" s="270" t="s">
        <v>149</v>
      </c>
      <c r="B56" s="90" t="s">
        <v>1210</v>
      </c>
      <c r="C56" s="275" t="s">
        <v>1938</v>
      </c>
      <c r="D56" s="301"/>
      <c r="E56" s="299"/>
      <c r="F56" s="299"/>
      <c r="G56" s="299"/>
      <c r="H56" s="300"/>
      <c r="I56" s="272"/>
      <c r="J56" s="279"/>
    </row>
    <row r="57" spans="1:12" s="261" customFormat="1" ht="30" customHeight="1" x14ac:dyDescent="0.25">
      <c r="A57" s="270" t="s">
        <v>150</v>
      </c>
      <c r="B57" s="90" t="s">
        <v>1214</v>
      </c>
      <c r="C57" s="275" t="s">
        <v>1939</v>
      </c>
      <c r="D57" s="301"/>
      <c r="E57" s="299"/>
      <c r="F57" s="299"/>
      <c r="G57" s="299"/>
      <c r="H57" s="300"/>
      <c r="I57" s="272"/>
      <c r="J57" s="279"/>
    </row>
    <row r="58" spans="1:12" s="261" customFormat="1" ht="30" customHeight="1" x14ac:dyDescent="0.25">
      <c r="A58" s="270" t="s">
        <v>151</v>
      </c>
      <c r="B58" s="89" t="s">
        <v>1216</v>
      </c>
      <c r="C58" s="275" t="s">
        <v>1940</v>
      </c>
      <c r="D58" s="301"/>
      <c r="E58" s="299"/>
      <c r="F58" s="299"/>
      <c r="G58" s="299"/>
      <c r="H58" s="300"/>
      <c r="I58" s="272"/>
      <c r="J58" s="279"/>
    </row>
    <row r="59" spans="1:12" s="261" customFormat="1" ht="21.75" customHeight="1" x14ac:dyDescent="0.25">
      <c r="A59" s="270" t="s">
        <v>267</v>
      </c>
      <c r="B59" s="89" t="s">
        <v>1218</v>
      </c>
      <c r="C59" s="275" t="s">
        <v>1941</v>
      </c>
      <c r="D59" s="301"/>
      <c r="E59" s="299"/>
      <c r="F59" s="299"/>
      <c r="G59" s="299"/>
      <c r="H59" s="300"/>
      <c r="I59" s="272"/>
      <c r="J59" s="279"/>
    </row>
    <row r="60" spans="1:12" s="261" customFormat="1" ht="23.25" customHeight="1" x14ac:dyDescent="0.25">
      <c r="A60" s="252" t="s">
        <v>152</v>
      </c>
      <c r="B60" s="488" t="s">
        <v>153</v>
      </c>
      <c r="C60" s="256" t="s">
        <v>1942</v>
      </c>
      <c r="D60" s="290" t="e">
        <f>E60+F60+G60+H60</f>
        <v>#REF!</v>
      </c>
      <c r="E60" s="272" t="e">
        <f>E61+E62+E63+#REF!</f>
        <v>#REF!</v>
      </c>
      <c r="F60" s="272" t="e">
        <f>F61+F62+F63+#REF!</f>
        <v>#REF!</v>
      </c>
      <c r="G60" s="272" t="e">
        <f>G61+G62+G63+#REF!</f>
        <v>#REF!</v>
      </c>
      <c r="H60" s="273" t="e">
        <f>H61+H62+H63+#REF!</f>
        <v>#REF!</v>
      </c>
      <c r="I60" s="266" t="e">
        <f>C60-D60</f>
        <v>#VALUE!</v>
      </c>
      <c r="J60" s="266" t="e">
        <f>#REF!-G60</f>
        <v>#REF!</v>
      </c>
    </row>
    <row r="61" spans="1:12" s="261" customFormat="1" ht="24.75" customHeight="1" x14ac:dyDescent="0.25">
      <c r="A61" s="270" t="s">
        <v>154</v>
      </c>
      <c r="B61" s="89" t="s">
        <v>850</v>
      </c>
      <c r="C61" s="275" t="s">
        <v>1397</v>
      </c>
      <c r="D61" s="301">
        <f>E61+F61+G61+H61</f>
        <v>7537.2</v>
      </c>
      <c r="E61" s="288">
        <v>0</v>
      </c>
      <c r="F61" s="288">
        <v>0</v>
      </c>
      <c r="G61" s="288">
        <v>7537.2</v>
      </c>
      <c r="H61" s="298">
        <v>0</v>
      </c>
      <c r="I61" s="266" t="e">
        <f>C61-D61</f>
        <v>#VALUE!</v>
      </c>
      <c r="J61" s="279" t="e">
        <f>#REF!-G61</f>
        <v>#REF!</v>
      </c>
    </row>
    <row r="62" spans="1:12" s="261" customFormat="1" ht="24" customHeight="1" x14ac:dyDescent="0.25">
      <c r="A62" s="270" t="s">
        <v>155</v>
      </c>
      <c r="B62" s="90" t="s">
        <v>298</v>
      </c>
      <c r="C62" s="275" t="s">
        <v>1943</v>
      </c>
      <c r="D62" s="301">
        <f>E62+F62+G62+H62</f>
        <v>4415.75</v>
      </c>
      <c r="E62" s="288">
        <v>0</v>
      </c>
      <c r="F62" s="288">
        <v>648.77</v>
      </c>
      <c r="G62" s="288">
        <v>3766.98</v>
      </c>
      <c r="H62" s="298">
        <v>0</v>
      </c>
      <c r="I62" s="266" t="e">
        <f>C62-D62</f>
        <v>#VALUE!</v>
      </c>
      <c r="J62" s="279" t="e">
        <f>#REF!-G62</f>
        <v>#REF!</v>
      </c>
    </row>
    <row r="63" spans="1:12" s="261" customFormat="1" ht="25.5" customHeight="1" x14ac:dyDescent="0.25">
      <c r="A63" s="270" t="s">
        <v>156</v>
      </c>
      <c r="B63" s="89" t="s">
        <v>849</v>
      </c>
      <c r="C63" s="275" t="s">
        <v>1944</v>
      </c>
      <c r="D63" s="271">
        <v>0</v>
      </c>
      <c r="E63" s="288">
        <v>0</v>
      </c>
      <c r="F63" s="288">
        <v>0</v>
      </c>
      <c r="G63" s="288">
        <v>0</v>
      </c>
      <c r="H63" s="298">
        <v>0</v>
      </c>
      <c r="I63" s="266" t="e">
        <f>C63-D63</f>
        <v>#VALUE!</v>
      </c>
      <c r="J63" s="279" t="e">
        <f>#REF!-G63</f>
        <v>#REF!</v>
      </c>
    </row>
    <row r="64" spans="1:12" s="261" customFormat="1" ht="40.5" customHeight="1" x14ac:dyDescent="0.25">
      <c r="A64" s="270" t="s">
        <v>157</v>
      </c>
      <c r="B64" s="90" t="s">
        <v>1696</v>
      </c>
      <c r="C64" s="275" t="s">
        <v>1945</v>
      </c>
      <c r="D64" s="271"/>
      <c r="E64" s="288"/>
      <c r="F64" s="288"/>
      <c r="G64" s="288"/>
      <c r="H64" s="298"/>
      <c r="I64" s="266"/>
      <c r="J64" s="279"/>
    </row>
    <row r="65" spans="1:12" s="261" customFormat="1" ht="23.25" customHeight="1" x14ac:dyDescent="0.25">
      <c r="A65" s="252" t="s">
        <v>158</v>
      </c>
      <c r="B65" s="488" t="s">
        <v>159</v>
      </c>
      <c r="C65" s="256" t="s">
        <v>1946</v>
      </c>
      <c r="D65" s="302" t="e">
        <f t="shared" ref="D65:D69" si="5">E65+F65+G65+H65</f>
        <v>#REF!</v>
      </c>
      <c r="E65" s="290" t="e">
        <f>E66+E67+E68+#REF!+#REF!</f>
        <v>#REF!</v>
      </c>
      <c r="F65" s="290" t="e">
        <f>F66+F67+F68+#REF!+#REF!</f>
        <v>#REF!</v>
      </c>
      <c r="G65" s="290" t="e">
        <f>G66+G67+G68+#REF!+#REF!</f>
        <v>#REF!</v>
      </c>
      <c r="H65" s="290" t="e">
        <f>H66+H67+H68+#REF!+#REF!</f>
        <v>#REF!</v>
      </c>
      <c r="I65" s="266" t="e">
        <f t="shared" ref="I65:I69" si="6">C65-D65</f>
        <v>#VALUE!</v>
      </c>
      <c r="J65" s="266" t="e">
        <f>#REF!-G65</f>
        <v>#REF!</v>
      </c>
      <c r="L65" s="274"/>
    </row>
    <row r="66" spans="1:12" s="261" customFormat="1" ht="28.5" customHeight="1" x14ac:dyDescent="0.25">
      <c r="A66" s="270" t="s">
        <v>160</v>
      </c>
      <c r="B66" s="89" t="s">
        <v>1411</v>
      </c>
      <c r="C66" s="275" t="s">
        <v>1947</v>
      </c>
      <c r="D66" s="302">
        <f t="shared" si="5"/>
        <v>779.15</v>
      </c>
      <c r="E66" s="299">
        <v>0</v>
      </c>
      <c r="F66" s="299">
        <v>0</v>
      </c>
      <c r="G66" s="299">
        <v>779.15</v>
      </c>
      <c r="H66" s="300">
        <v>0</v>
      </c>
      <c r="I66" s="272" t="e">
        <f t="shared" si="6"/>
        <v>#VALUE!</v>
      </c>
      <c r="J66" s="279" t="e">
        <f>#REF!-G66</f>
        <v>#REF!</v>
      </c>
    </row>
    <row r="67" spans="1:12" s="261" customFormat="1" ht="39" customHeight="1" x14ac:dyDescent="0.25">
      <c r="A67" s="270" t="s">
        <v>161</v>
      </c>
      <c r="B67" s="89" t="s">
        <v>1139</v>
      </c>
      <c r="C67" s="275" t="s">
        <v>1948</v>
      </c>
      <c r="D67" s="302">
        <f t="shared" si="5"/>
        <v>133821.4</v>
      </c>
      <c r="E67" s="299">
        <v>0</v>
      </c>
      <c r="F67" s="299">
        <v>0</v>
      </c>
      <c r="G67" s="299">
        <v>133821.4</v>
      </c>
      <c r="H67" s="300">
        <v>0</v>
      </c>
      <c r="I67" s="272">
        <f t="shared" si="6"/>
        <v>-133716.4</v>
      </c>
      <c r="J67" s="279" t="e">
        <f>#REF!-G67</f>
        <v>#REF!</v>
      </c>
    </row>
    <row r="68" spans="1:12" s="261" customFormat="1" ht="23.25" customHeight="1" x14ac:dyDescent="0.25">
      <c r="A68" s="270" t="s">
        <v>162</v>
      </c>
      <c r="B68" s="89" t="s">
        <v>935</v>
      </c>
      <c r="C68" s="275" t="s">
        <v>1949</v>
      </c>
      <c r="D68" s="302">
        <f t="shared" si="5"/>
        <v>4519</v>
      </c>
      <c r="E68" s="299">
        <v>0</v>
      </c>
      <c r="F68" s="299">
        <v>3469</v>
      </c>
      <c r="G68" s="299">
        <v>1050</v>
      </c>
      <c r="H68" s="300">
        <v>0</v>
      </c>
      <c r="I68" s="272" t="e">
        <f t="shared" si="6"/>
        <v>#VALUE!</v>
      </c>
      <c r="J68" s="279" t="e">
        <f>#REF!-G68</f>
        <v>#REF!</v>
      </c>
    </row>
    <row r="69" spans="1:12" ht="43.5" customHeight="1" x14ac:dyDescent="0.25">
      <c r="A69" s="507" t="s">
        <v>164</v>
      </c>
      <c r="B69" s="506" t="s">
        <v>165</v>
      </c>
      <c r="C69" s="255" t="s">
        <v>1950</v>
      </c>
      <c r="D69" s="272">
        <f t="shared" si="5"/>
        <v>64551.1</v>
      </c>
      <c r="E69" s="303">
        <v>0</v>
      </c>
      <c r="F69" s="303">
        <v>0</v>
      </c>
      <c r="G69" s="294">
        <v>64551.1</v>
      </c>
      <c r="H69" s="304">
        <v>0</v>
      </c>
      <c r="I69" s="266" t="e">
        <f t="shared" si="6"/>
        <v>#VALUE!</v>
      </c>
      <c r="J69" s="266" t="e">
        <f>#REF!-G69</f>
        <v>#REF!</v>
      </c>
      <c r="L69" s="274"/>
    </row>
    <row r="70" spans="1:12" ht="61.5" customHeight="1" x14ac:dyDescent="0.25">
      <c r="A70" s="270" t="s">
        <v>166</v>
      </c>
      <c r="B70" s="89" t="s">
        <v>1807</v>
      </c>
      <c r="C70" s="270" t="s">
        <v>1951</v>
      </c>
      <c r="D70" s="272"/>
      <c r="E70" s="303"/>
      <c r="F70" s="303"/>
      <c r="G70" s="294"/>
      <c r="H70" s="304"/>
      <c r="I70" s="266"/>
      <c r="J70" s="266"/>
      <c r="L70" s="274"/>
    </row>
    <row r="71" spans="1:12" ht="27.75" customHeight="1" x14ac:dyDescent="0.25">
      <c r="A71" s="270" t="s">
        <v>167</v>
      </c>
      <c r="B71" s="89" t="s">
        <v>1288</v>
      </c>
      <c r="C71" s="270" t="s">
        <v>1952</v>
      </c>
      <c r="D71" s="272"/>
      <c r="E71" s="303"/>
      <c r="F71" s="303"/>
      <c r="G71" s="294"/>
      <c r="H71" s="304"/>
      <c r="I71" s="266"/>
      <c r="J71" s="266"/>
      <c r="L71" s="274"/>
    </row>
    <row r="72" spans="1:12" ht="22.5" customHeight="1" x14ac:dyDescent="0.25">
      <c r="A72" s="270" t="s">
        <v>168</v>
      </c>
      <c r="B72" s="89" t="s">
        <v>554</v>
      </c>
      <c r="C72" s="270" t="s">
        <v>1953</v>
      </c>
      <c r="D72" s="272"/>
      <c r="E72" s="303"/>
      <c r="F72" s="303"/>
      <c r="G72" s="294"/>
      <c r="H72" s="304"/>
      <c r="I72" s="266"/>
      <c r="J72" s="266"/>
      <c r="L72" s="274"/>
    </row>
    <row r="73" spans="1:12" ht="38.25" customHeight="1" x14ac:dyDescent="0.25">
      <c r="A73" s="270" t="s">
        <v>169</v>
      </c>
      <c r="B73" s="89" t="s">
        <v>1744</v>
      </c>
      <c r="C73" s="270" t="s">
        <v>1954</v>
      </c>
      <c r="D73" s="272"/>
      <c r="E73" s="303"/>
      <c r="F73" s="303"/>
      <c r="G73" s="294"/>
      <c r="H73" s="304"/>
      <c r="I73" s="266"/>
      <c r="J73" s="266"/>
      <c r="L73" s="274"/>
    </row>
    <row r="74" spans="1:12" ht="21.75" customHeight="1" x14ac:dyDescent="0.25">
      <c r="A74" s="270" t="s">
        <v>381</v>
      </c>
      <c r="B74" s="89" t="s">
        <v>754</v>
      </c>
      <c r="C74" s="270" t="s">
        <v>1955</v>
      </c>
      <c r="D74" s="272"/>
      <c r="E74" s="303"/>
      <c r="F74" s="303"/>
      <c r="G74" s="294"/>
      <c r="H74" s="304"/>
      <c r="I74" s="266"/>
      <c r="J74" s="266"/>
      <c r="L74" s="274"/>
    </row>
    <row r="75" spans="1:12" ht="30" customHeight="1" x14ac:dyDescent="0.25">
      <c r="A75" s="507" t="s">
        <v>170</v>
      </c>
      <c r="B75" s="488" t="s">
        <v>171</v>
      </c>
      <c r="C75" s="256" t="s">
        <v>1956</v>
      </c>
      <c r="D75" s="301">
        <f>F75+G75</f>
        <v>814454.3</v>
      </c>
      <c r="E75" s="299">
        <v>0</v>
      </c>
      <c r="F75" s="299">
        <v>5622</v>
      </c>
      <c r="G75" s="299">
        <v>808832.3</v>
      </c>
      <c r="H75" s="300">
        <v>0</v>
      </c>
      <c r="I75" s="272" t="e">
        <f>C75-D75</f>
        <v>#VALUE!</v>
      </c>
      <c r="J75" s="279" t="e">
        <f>#REF!-G75</f>
        <v>#REF!</v>
      </c>
      <c r="L75" s="274"/>
    </row>
    <row r="76" spans="1:12" ht="24.75" customHeight="1" x14ac:dyDescent="0.25">
      <c r="A76" s="270" t="s">
        <v>172</v>
      </c>
      <c r="B76" s="90" t="s">
        <v>29</v>
      </c>
      <c r="C76" s="275" t="s">
        <v>1316</v>
      </c>
      <c r="D76" s="301">
        <f>G76+H76</f>
        <v>105218.4</v>
      </c>
      <c r="E76" s="299">
        <v>0</v>
      </c>
      <c r="F76" s="299">
        <v>0</v>
      </c>
      <c r="G76" s="299">
        <v>8705.2000000000007</v>
      </c>
      <c r="H76" s="300">
        <v>96513.2</v>
      </c>
      <c r="I76" s="272" t="e">
        <f>C76-D76</f>
        <v>#VALUE!</v>
      </c>
      <c r="J76" s="279" t="e">
        <f>#REF!-G76</f>
        <v>#REF!</v>
      </c>
    </row>
    <row r="77" spans="1:12" ht="26.25" customHeight="1" x14ac:dyDescent="0.25">
      <c r="A77" s="270" t="s">
        <v>173</v>
      </c>
      <c r="B77" s="90" t="s">
        <v>39</v>
      </c>
      <c r="C77" s="275" t="s">
        <v>1957</v>
      </c>
      <c r="D77" s="301">
        <f>G77</f>
        <v>26423.13</v>
      </c>
      <c r="E77" s="299">
        <v>0</v>
      </c>
      <c r="F77" s="299">
        <v>0</v>
      </c>
      <c r="G77" s="299">
        <v>26423.13</v>
      </c>
      <c r="H77" s="300">
        <v>0</v>
      </c>
      <c r="I77" s="272" t="e">
        <f>C77-D77</f>
        <v>#VALUE!</v>
      </c>
      <c r="J77" s="279" t="e">
        <f>#REF!-G77</f>
        <v>#REF!</v>
      </c>
    </row>
    <row r="78" spans="1:12" s="552" customFormat="1" ht="26.25" customHeight="1" x14ac:dyDescent="0.25">
      <c r="A78" s="613" t="s">
        <v>1234</v>
      </c>
      <c r="B78" s="90" t="s">
        <v>234</v>
      </c>
      <c r="C78" s="614" t="s">
        <v>1958</v>
      </c>
      <c r="D78" s="615"/>
      <c r="E78" s="616"/>
      <c r="F78" s="616"/>
      <c r="G78" s="616"/>
      <c r="H78" s="617"/>
      <c r="I78" s="618"/>
      <c r="J78" s="619"/>
      <c r="K78" s="620"/>
      <c r="L78" s="620"/>
    </row>
    <row r="79" spans="1:12" ht="26.25" customHeight="1" x14ac:dyDescent="0.25">
      <c r="A79" s="270"/>
      <c r="B79" s="90" t="s">
        <v>570</v>
      </c>
      <c r="C79" s="275" t="s">
        <v>1959</v>
      </c>
      <c r="D79" s="301"/>
      <c r="E79" s="299"/>
      <c r="F79" s="299"/>
      <c r="G79" s="299"/>
      <c r="H79" s="300"/>
      <c r="I79" s="272"/>
      <c r="J79" s="279"/>
    </row>
    <row r="80" spans="1:12" ht="22.5" customHeight="1" x14ac:dyDescent="0.25">
      <c r="A80" s="255" t="s">
        <v>174</v>
      </c>
      <c r="B80" s="488" t="s">
        <v>175</v>
      </c>
      <c r="C80" s="256" t="s">
        <v>1960</v>
      </c>
      <c r="D80" s="290">
        <f>G80+H80</f>
        <v>253140.4</v>
      </c>
      <c r="E80" s="290">
        <v>0</v>
      </c>
      <c r="F80" s="290">
        <v>0</v>
      </c>
      <c r="G80" s="290">
        <v>122954.4</v>
      </c>
      <c r="H80" s="291">
        <v>130186</v>
      </c>
      <c r="I80" s="266" t="e">
        <f>C80-D80</f>
        <v>#VALUE!</v>
      </c>
      <c r="J80" s="266" t="e">
        <f>#REF!-G80</f>
        <v>#REF!</v>
      </c>
    </row>
    <row r="81" spans="1:12" ht="69.75" customHeight="1" x14ac:dyDescent="0.25">
      <c r="A81" s="275" t="s">
        <v>176</v>
      </c>
      <c r="B81" s="90" t="s">
        <v>1224</v>
      </c>
      <c r="C81" s="275" t="s">
        <v>1961</v>
      </c>
      <c r="D81" s="272">
        <f>E81+F81+G81+H81</f>
        <v>11422.730000000001</v>
      </c>
      <c r="E81" s="290">
        <v>0</v>
      </c>
      <c r="F81" s="290">
        <v>0</v>
      </c>
      <c r="G81" s="294">
        <v>11352.730000000001</v>
      </c>
      <c r="H81" s="304">
        <v>70</v>
      </c>
      <c r="I81" s="266" t="e">
        <f>C81-D81</f>
        <v>#VALUE!</v>
      </c>
      <c r="J81" s="266" t="e">
        <f>#REF!-G81</f>
        <v>#REF!</v>
      </c>
      <c r="L81" s="274"/>
    </row>
    <row r="82" spans="1:12" ht="54" customHeight="1" x14ac:dyDescent="0.25">
      <c r="A82" s="275" t="s">
        <v>177</v>
      </c>
      <c r="B82" s="89" t="s">
        <v>373</v>
      </c>
      <c r="C82" s="275" t="s">
        <v>1962</v>
      </c>
      <c r="D82" s="272"/>
      <c r="E82" s="290"/>
      <c r="F82" s="290"/>
      <c r="G82" s="294"/>
      <c r="H82" s="304"/>
      <c r="I82" s="266"/>
      <c r="J82" s="266"/>
      <c r="L82" s="274"/>
    </row>
    <row r="83" spans="1:12" ht="27.75" customHeight="1" x14ac:dyDescent="0.25">
      <c r="A83" s="275" t="s">
        <v>1297</v>
      </c>
      <c r="B83" s="89" t="s">
        <v>1231</v>
      </c>
      <c r="C83" s="275" t="s">
        <v>1963</v>
      </c>
      <c r="D83" s="272"/>
      <c r="E83" s="290"/>
      <c r="F83" s="290"/>
      <c r="G83" s="294"/>
      <c r="H83" s="304"/>
      <c r="I83" s="266"/>
      <c r="J83" s="266"/>
      <c r="L83" s="274"/>
    </row>
    <row r="84" spans="1:12" ht="27" customHeight="1" x14ac:dyDescent="0.25">
      <c r="A84" s="255" t="s">
        <v>178</v>
      </c>
      <c r="B84" s="488" t="s">
        <v>179</v>
      </c>
      <c r="C84" s="256" t="s">
        <v>1964</v>
      </c>
      <c r="D84" s="301">
        <v>0</v>
      </c>
      <c r="E84" s="299">
        <v>0</v>
      </c>
      <c r="F84" s="299">
        <v>0</v>
      </c>
      <c r="G84" s="299">
        <v>0</v>
      </c>
      <c r="H84" s="300">
        <v>0</v>
      </c>
      <c r="I84" s="272" t="e">
        <f>C84-D84</f>
        <v>#VALUE!</v>
      </c>
      <c r="J84" s="279" t="e">
        <f>#REF!-G84</f>
        <v>#REF!</v>
      </c>
      <c r="L84" s="274"/>
    </row>
    <row r="85" spans="1:12" ht="32.25" customHeight="1" x14ac:dyDescent="0.25">
      <c r="A85" s="270" t="s">
        <v>180</v>
      </c>
      <c r="B85" s="89" t="s">
        <v>1784</v>
      </c>
      <c r="C85" s="275" t="s">
        <v>1965</v>
      </c>
      <c r="D85" s="301"/>
      <c r="E85" s="299"/>
      <c r="F85" s="299"/>
      <c r="G85" s="299"/>
      <c r="H85" s="300"/>
      <c r="I85" s="272"/>
      <c r="J85" s="279"/>
      <c r="L85" s="274"/>
    </row>
    <row r="86" spans="1:12" ht="37.5" customHeight="1" x14ac:dyDescent="0.25">
      <c r="A86" s="270" t="s">
        <v>181</v>
      </c>
      <c r="B86" s="89" t="s">
        <v>1896</v>
      </c>
      <c r="C86" s="275" t="s">
        <v>1966</v>
      </c>
      <c r="D86" s="301"/>
      <c r="E86" s="299"/>
      <c r="F86" s="299"/>
      <c r="G86" s="299"/>
      <c r="H86" s="300"/>
      <c r="I86" s="272"/>
      <c r="J86" s="279"/>
      <c r="L86" s="274"/>
    </row>
    <row r="87" spans="1:12" ht="21.75" customHeight="1" x14ac:dyDescent="0.25">
      <c r="A87" s="270" t="s">
        <v>182</v>
      </c>
      <c r="B87" s="89" t="s">
        <v>385</v>
      </c>
      <c r="C87" s="275" t="s">
        <v>1967</v>
      </c>
      <c r="D87" s="301"/>
      <c r="E87" s="299"/>
      <c r="F87" s="299"/>
      <c r="G87" s="299"/>
      <c r="H87" s="300"/>
      <c r="I87" s="272"/>
      <c r="J87" s="279"/>
      <c r="L87" s="274"/>
    </row>
    <row r="88" spans="1:12" ht="29.25" customHeight="1" x14ac:dyDescent="0.25">
      <c r="A88" s="255" t="s">
        <v>183</v>
      </c>
      <c r="B88" s="488" t="s">
        <v>184</v>
      </c>
      <c r="C88" s="256" t="s">
        <v>1968</v>
      </c>
      <c r="D88" s="290">
        <f>E88+F88+G88+H88</f>
        <v>739013.2</v>
      </c>
      <c r="E88" s="290">
        <v>0</v>
      </c>
      <c r="F88" s="290">
        <v>14200</v>
      </c>
      <c r="G88" s="290">
        <v>724813.2</v>
      </c>
      <c r="H88" s="291">
        <v>0</v>
      </c>
      <c r="I88" s="266" t="e">
        <f>C88-D88</f>
        <v>#VALUE!</v>
      </c>
      <c r="J88" s="266" t="e">
        <f>#REF!-G88</f>
        <v>#REF!</v>
      </c>
      <c r="L88" s="274"/>
    </row>
    <row r="89" spans="1:12" ht="28.5" customHeight="1" x14ac:dyDescent="0.25">
      <c r="A89" s="270" t="s">
        <v>185</v>
      </c>
      <c r="B89" s="90" t="s">
        <v>1304</v>
      </c>
      <c r="C89" s="275" t="s">
        <v>1969</v>
      </c>
      <c r="D89" s="301">
        <v>0</v>
      </c>
      <c r="E89" s="299">
        <v>0</v>
      </c>
      <c r="F89" s="299">
        <v>0</v>
      </c>
      <c r="G89" s="299">
        <v>0</v>
      </c>
      <c r="H89" s="300">
        <v>0</v>
      </c>
      <c r="I89" s="272" t="e">
        <f>C89-D89</f>
        <v>#VALUE!</v>
      </c>
      <c r="J89" s="279" t="e">
        <f>#REF!-G89</f>
        <v>#REF!</v>
      </c>
    </row>
    <row r="90" spans="1:12" ht="45" customHeight="1" x14ac:dyDescent="0.25">
      <c r="A90" s="270" t="s">
        <v>186</v>
      </c>
      <c r="B90" s="90" t="s">
        <v>1897</v>
      </c>
      <c r="C90" s="275" t="s">
        <v>1970</v>
      </c>
      <c r="D90" s="301">
        <v>0</v>
      </c>
      <c r="E90" s="299">
        <v>0</v>
      </c>
      <c r="F90" s="299">
        <v>0</v>
      </c>
      <c r="G90" s="299">
        <v>0</v>
      </c>
      <c r="H90" s="300">
        <v>0</v>
      </c>
      <c r="I90" s="272" t="e">
        <f>C90-D90</f>
        <v>#VALUE!</v>
      </c>
      <c r="J90" s="279" t="e">
        <f>#REF!-G90</f>
        <v>#REF!</v>
      </c>
    </row>
    <row r="91" spans="1:12" ht="31.5" customHeight="1" x14ac:dyDescent="0.25">
      <c r="A91" s="270" t="s">
        <v>187</v>
      </c>
      <c r="B91" s="90" t="s">
        <v>1305</v>
      </c>
      <c r="C91" s="275" t="s">
        <v>1971</v>
      </c>
      <c r="D91" s="290">
        <f>F91+G91+H91</f>
        <v>946095.83</v>
      </c>
      <c r="E91" s="290">
        <v>0</v>
      </c>
      <c r="F91" s="290">
        <f>F75</f>
        <v>5622</v>
      </c>
      <c r="G91" s="290">
        <f>G75+G76+G77</f>
        <v>843960.63</v>
      </c>
      <c r="H91" s="291">
        <f>H76</f>
        <v>96513.2</v>
      </c>
      <c r="I91" s="266">
        <f>C91-D91</f>
        <v>-945942.83</v>
      </c>
      <c r="J91" s="266" t="e">
        <f>#REF!-G91</f>
        <v>#REF!</v>
      </c>
    </row>
    <row r="92" spans="1:12" ht="27.75" customHeight="1" x14ac:dyDescent="0.25">
      <c r="A92" s="255" t="s">
        <v>188</v>
      </c>
      <c r="B92" s="506" t="s">
        <v>1699</v>
      </c>
      <c r="C92" s="256" t="s">
        <v>1972</v>
      </c>
      <c r="D92" s="301"/>
      <c r="E92" s="299"/>
      <c r="F92" s="299"/>
      <c r="G92" s="299"/>
      <c r="H92" s="300"/>
      <c r="I92" s="272"/>
      <c r="J92" s="279"/>
      <c r="L92" s="274"/>
    </row>
    <row r="93" spans="1:12" ht="41.25" customHeight="1" x14ac:dyDescent="0.25">
      <c r="A93" s="270" t="s">
        <v>569</v>
      </c>
      <c r="B93" s="89" t="s">
        <v>1594</v>
      </c>
      <c r="C93" s="275" t="s">
        <v>1973</v>
      </c>
      <c r="D93" s="301"/>
      <c r="E93" s="299"/>
      <c r="F93" s="299"/>
      <c r="G93" s="299"/>
      <c r="H93" s="300"/>
      <c r="I93" s="272"/>
      <c r="J93" s="279"/>
      <c r="L93" s="274"/>
    </row>
    <row r="94" spans="1:12" ht="21.75" customHeight="1" x14ac:dyDescent="0.25">
      <c r="A94" s="270"/>
      <c r="B94" s="511" t="s">
        <v>570</v>
      </c>
      <c r="C94" s="275" t="s">
        <v>1974</v>
      </c>
      <c r="D94" s="301"/>
      <c r="E94" s="299"/>
      <c r="F94" s="299"/>
      <c r="G94" s="299"/>
      <c r="H94" s="300"/>
      <c r="I94" s="272"/>
      <c r="J94" s="279"/>
      <c r="L94" s="274"/>
    </row>
    <row r="95" spans="1:12" ht="23.25" customHeight="1" x14ac:dyDescent="0.25">
      <c r="A95" s="255" t="s">
        <v>190</v>
      </c>
      <c r="B95" s="506" t="s">
        <v>191</v>
      </c>
      <c r="C95" s="256" t="s">
        <v>1975</v>
      </c>
      <c r="D95" s="301"/>
      <c r="E95" s="299"/>
      <c r="F95" s="299"/>
      <c r="G95" s="299"/>
      <c r="H95" s="300"/>
      <c r="I95" s="272"/>
      <c r="J95" s="279"/>
      <c r="L95" s="274"/>
    </row>
    <row r="96" spans="1:12" ht="42" customHeight="1" x14ac:dyDescent="0.25">
      <c r="A96" s="270" t="s">
        <v>192</v>
      </c>
      <c r="B96" s="89" t="s">
        <v>893</v>
      </c>
      <c r="C96" s="305" t="s">
        <v>1975</v>
      </c>
      <c r="D96" s="301"/>
      <c r="E96" s="299"/>
      <c r="F96" s="299"/>
      <c r="G96" s="299"/>
      <c r="H96" s="300"/>
      <c r="I96" s="272"/>
      <c r="J96" s="279"/>
      <c r="L96" s="274"/>
    </row>
    <row r="97" spans="2:14" x14ac:dyDescent="0.25">
      <c r="B97" s="509"/>
      <c r="N97" s="306"/>
    </row>
    <row r="98" spans="2:14" x14ac:dyDescent="0.25">
      <c r="B98" s="509"/>
    </row>
    <row r="99" spans="2:14" x14ac:dyDescent="0.25">
      <c r="B99" s="509"/>
      <c r="N99" s="306"/>
    </row>
    <row r="100" spans="2:14" x14ac:dyDescent="0.25">
      <c r="B100" s="509"/>
    </row>
    <row r="102" spans="2:14" x14ac:dyDescent="0.25">
      <c r="C102" s="307"/>
    </row>
    <row r="103" spans="2:14" x14ac:dyDescent="0.25">
      <c r="B103" s="260"/>
      <c r="C103" s="307"/>
    </row>
    <row r="104" spans="2:14" x14ac:dyDescent="0.25">
      <c r="B104" s="260"/>
      <c r="C104" s="308"/>
    </row>
  </sheetData>
  <mergeCells count="4">
    <mergeCell ref="A2:C2"/>
    <mergeCell ref="A3:J3"/>
    <mergeCell ref="D4:H4"/>
    <mergeCell ref="I4:J4"/>
  </mergeCells>
  <printOptions horizontalCentered="1"/>
  <pageMargins left="0.78740157480314965" right="0.39370078740157483" top="0.78740157480314965" bottom="0.78740157480314965" header="0.51181102362204722" footer="0.39370078740157483"/>
  <pageSetup paperSize="9" scale="62"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U291"/>
  <sheetViews>
    <sheetView tabSelected="1" zoomScale="70" zoomScaleNormal="70" zoomScaleSheetLayoutView="70" zoomScalePageLayoutView="40" workbookViewId="0">
      <selection activeCell="F4" sqref="F4:P4"/>
    </sheetView>
  </sheetViews>
  <sheetFormatPr defaultColWidth="17" defaultRowHeight="18" x14ac:dyDescent="0.25"/>
  <cols>
    <col min="1" max="1" width="7.28515625" style="21" customWidth="1"/>
    <col min="2" max="2" width="99" style="22" customWidth="1"/>
    <col min="3" max="3" width="19.42578125" style="23" customWidth="1"/>
    <col min="4" max="4" width="16.28515625" style="29" customWidth="1"/>
    <col min="5" max="5" width="17.42578125" style="29" customWidth="1"/>
    <col min="6" max="7" width="19.28515625" style="29" customWidth="1"/>
    <col min="8" max="8" width="18.140625" style="26" hidden="1" customWidth="1"/>
    <col min="9" max="9" width="15.28515625" style="24" hidden="1" customWidth="1"/>
    <col min="10" max="10" width="17" style="24" hidden="1" customWidth="1"/>
    <col min="11" max="11" width="18" style="24" hidden="1" customWidth="1"/>
    <col min="12" max="12" width="16.28515625" style="24" hidden="1" customWidth="1"/>
    <col min="13" max="13" width="18.140625" style="396" hidden="1" customWidth="1"/>
    <col min="14" max="14" width="8.140625" style="396" hidden="1" customWidth="1"/>
    <col min="15" max="15" width="5" style="396" hidden="1" customWidth="1"/>
    <col min="16" max="16" width="18.7109375" style="29" customWidth="1"/>
    <col min="17" max="17" width="21.85546875" style="396" bestFit="1" customWidth="1"/>
    <col min="18" max="19" width="19.85546875" style="24" bestFit="1" customWidth="1"/>
    <col min="20" max="20" width="17.85546875" style="24" bestFit="1" customWidth="1"/>
    <col min="21" max="21" width="19.42578125" style="24" bestFit="1" customWidth="1"/>
    <col min="22" max="22" width="17.85546875" style="24" bestFit="1" customWidth="1"/>
    <col min="23" max="24" width="17" style="24"/>
    <col min="25" max="25" width="17.85546875" style="24" bestFit="1" customWidth="1"/>
    <col min="26" max="257" width="17" style="24"/>
    <col min="258" max="258" width="7.42578125" style="24" customWidth="1"/>
    <col min="259" max="259" width="100" style="24" customWidth="1"/>
    <col min="260" max="260" width="24.42578125" style="24" customWidth="1"/>
    <col min="261" max="261" width="20.42578125" style="24" customWidth="1"/>
    <col min="262" max="262" width="17.42578125" style="24" customWidth="1"/>
    <col min="263" max="263" width="19.140625" style="24" customWidth="1"/>
    <col min="264" max="264" width="22.85546875" style="24" customWidth="1"/>
    <col min="265" max="272" width="0" style="24" hidden="1" customWidth="1"/>
    <col min="273" max="273" width="21.85546875" style="24" bestFit="1" customWidth="1"/>
    <col min="274" max="275" width="19.85546875" style="24" bestFit="1" customWidth="1"/>
    <col min="276" max="513" width="17" style="24"/>
    <col min="514" max="514" width="7.42578125" style="24" customWidth="1"/>
    <col min="515" max="515" width="100" style="24" customWidth="1"/>
    <col min="516" max="516" width="24.42578125" style="24" customWidth="1"/>
    <col min="517" max="517" width="20.42578125" style="24" customWidth="1"/>
    <col min="518" max="518" width="17.42578125" style="24" customWidth="1"/>
    <col min="519" max="519" width="19.140625" style="24" customWidth="1"/>
    <col min="520" max="520" width="22.85546875" style="24" customWidth="1"/>
    <col min="521" max="528" width="0" style="24" hidden="1" customWidth="1"/>
    <col min="529" max="529" width="21.85546875" style="24" bestFit="1" customWidth="1"/>
    <col min="530" max="531" width="19.85546875" style="24" bestFit="1" customWidth="1"/>
    <col min="532" max="769" width="17" style="24"/>
    <col min="770" max="770" width="7.42578125" style="24" customWidth="1"/>
    <col min="771" max="771" width="100" style="24" customWidth="1"/>
    <col min="772" max="772" width="24.42578125" style="24" customWidth="1"/>
    <col min="773" max="773" width="20.42578125" style="24" customWidth="1"/>
    <col min="774" max="774" width="17.42578125" style="24" customWidth="1"/>
    <col min="775" max="775" width="19.140625" style="24" customWidth="1"/>
    <col min="776" max="776" width="22.85546875" style="24" customWidth="1"/>
    <col min="777" max="784" width="0" style="24" hidden="1" customWidth="1"/>
    <col min="785" max="785" width="21.85546875" style="24" bestFit="1" customWidth="1"/>
    <col min="786" max="787" width="19.85546875" style="24" bestFit="1" customWidth="1"/>
    <col min="788" max="1025" width="17" style="24"/>
    <col min="1026" max="1026" width="7.42578125" style="24" customWidth="1"/>
    <col min="1027" max="1027" width="100" style="24" customWidth="1"/>
    <col min="1028" max="1028" width="24.42578125" style="24" customWidth="1"/>
    <col min="1029" max="1029" width="20.42578125" style="24" customWidth="1"/>
    <col min="1030" max="1030" width="17.42578125" style="24" customWidth="1"/>
    <col min="1031" max="1031" width="19.140625" style="24" customWidth="1"/>
    <col min="1032" max="1032" width="22.85546875" style="24" customWidth="1"/>
    <col min="1033" max="1040" width="0" style="24" hidden="1" customWidth="1"/>
    <col min="1041" max="1041" width="21.85546875" style="24" bestFit="1" customWidth="1"/>
    <col min="1042" max="1043" width="19.85546875" style="24" bestFit="1" customWidth="1"/>
    <col min="1044" max="1281" width="17" style="24"/>
    <col min="1282" max="1282" width="7.42578125" style="24" customWidth="1"/>
    <col min="1283" max="1283" width="100" style="24" customWidth="1"/>
    <col min="1284" max="1284" width="24.42578125" style="24" customWidth="1"/>
    <col min="1285" max="1285" width="20.42578125" style="24" customWidth="1"/>
    <col min="1286" max="1286" width="17.42578125" style="24" customWidth="1"/>
    <col min="1287" max="1287" width="19.140625" style="24" customWidth="1"/>
    <col min="1288" max="1288" width="22.85546875" style="24" customWidth="1"/>
    <col min="1289" max="1296" width="0" style="24" hidden="1" customWidth="1"/>
    <col min="1297" max="1297" width="21.85546875" style="24" bestFit="1" customWidth="1"/>
    <col min="1298" max="1299" width="19.85546875" style="24" bestFit="1" customWidth="1"/>
    <col min="1300" max="1537" width="17" style="24"/>
    <col min="1538" max="1538" width="7.42578125" style="24" customWidth="1"/>
    <col min="1539" max="1539" width="100" style="24" customWidth="1"/>
    <col min="1540" max="1540" width="24.42578125" style="24" customWidth="1"/>
    <col min="1541" max="1541" width="20.42578125" style="24" customWidth="1"/>
    <col min="1542" max="1542" width="17.42578125" style="24" customWidth="1"/>
    <col min="1543" max="1543" width="19.140625" style="24" customWidth="1"/>
    <col min="1544" max="1544" width="22.85546875" style="24" customWidth="1"/>
    <col min="1545" max="1552" width="0" style="24" hidden="1" customWidth="1"/>
    <col min="1553" max="1553" width="21.85546875" style="24" bestFit="1" customWidth="1"/>
    <col min="1554" max="1555" width="19.85546875" style="24" bestFit="1" customWidth="1"/>
    <col min="1556" max="1793" width="17" style="24"/>
    <col min="1794" max="1794" width="7.42578125" style="24" customWidth="1"/>
    <col min="1795" max="1795" width="100" style="24" customWidth="1"/>
    <col min="1796" max="1796" width="24.42578125" style="24" customWidth="1"/>
    <col min="1797" max="1797" width="20.42578125" style="24" customWidth="1"/>
    <col min="1798" max="1798" width="17.42578125" style="24" customWidth="1"/>
    <col min="1799" max="1799" width="19.140625" style="24" customWidth="1"/>
    <col min="1800" max="1800" width="22.85546875" style="24" customWidth="1"/>
    <col min="1801" max="1808" width="0" style="24" hidden="1" customWidth="1"/>
    <col min="1809" max="1809" width="21.85546875" style="24" bestFit="1" customWidth="1"/>
    <col min="1810" max="1811" width="19.85546875" style="24" bestFit="1" customWidth="1"/>
    <col min="1812" max="2049" width="17" style="24"/>
    <col min="2050" max="2050" width="7.42578125" style="24" customWidth="1"/>
    <col min="2051" max="2051" width="100" style="24" customWidth="1"/>
    <col min="2052" max="2052" width="24.42578125" style="24" customWidth="1"/>
    <col min="2053" max="2053" width="20.42578125" style="24" customWidth="1"/>
    <col min="2054" max="2054" width="17.42578125" style="24" customWidth="1"/>
    <col min="2055" max="2055" width="19.140625" style="24" customWidth="1"/>
    <col min="2056" max="2056" width="22.85546875" style="24" customWidth="1"/>
    <col min="2057" max="2064" width="0" style="24" hidden="1" customWidth="1"/>
    <col min="2065" max="2065" width="21.85546875" style="24" bestFit="1" customWidth="1"/>
    <col min="2066" max="2067" width="19.85546875" style="24" bestFit="1" customWidth="1"/>
    <col min="2068" max="2305" width="17" style="24"/>
    <col min="2306" max="2306" width="7.42578125" style="24" customWidth="1"/>
    <col min="2307" max="2307" width="100" style="24" customWidth="1"/>
    <col min="2308" max="2308" width="24.42578125" style="24" customWidth="1"/>
    <col min="2309" max="2309" width="20.42578125" style="24" customWidth="1"/>
    <col min="2310" max="2310" width="17.42578125" style="24" customWidth="1"/>
    <col min="2311" max="2311" width="19.140625" style="24" customWidth="1"/>
    <col min="2312" max="2312" width="22.85546875" style="24" customWidth="1"/>
    <col min="2313" max="2320" width="0" style="24" hidden="1" customWidth="1"/>
    <col min="2321" max="2321" width="21.85546875" style="24" bestFit="1" customWidth="1"/>
    <col min="2322" max="2323" width="19.85546875" style="24" bestFit="1" customWidth="1"/>
    <col min="2324" max="2561" width="17" style="24"/>
    <col min="2562" max="2562" width="7.42578125" style="24" customWidth="1"/>
    <col min="2563" max="2563" width="100" style="24" customWidth="1"/>
    <col min="2564" max="2564" width="24.42578125" style="24" customWidth="1"/>
    <col min="2565" max="2565" width="20.42578125" style="24" customWidth="1"/>
    <col min="2566" max="2566" width="17.42578125" style="24" customWidth="1"/>
    <col min="2567" max="2567" width="19.140625" style="24" customWidth="1"/>
    <col min="2568" max="2568" width="22.85546875" style="24" customWidth="1"/>
    <col min="2569" max="2576" width="0" style="24" hidden="1" customWidth="1"/>
    <col min="2577" max="2577" width="21.85546875" style="24" bestFit="1" customWidth="1"/>
    <col min="2578" max="2579" width="19.85546875" style="24" bestFit="1" customWidth="1"/>
    <col min="2580" max="2817" width="17" style="24"/>
    <col min="2818" max="2818" width="7.42578125" style="24" customWidth="1"/>
    <col min="2819" max="2819" width="100" style="24" customWidth="1"/>
    <col min="2820" max="2820" width="24.42578125" style="24" customWidth="1"/>
    <col min="2821" max="2821" width="20.42578125" style="24" customWidth="1"/>
    <col min="2822" max="2822" width="17.42578125" style="24" customWidth="1"/>
    <col min="2823" max="2823" width="19.140625" style="24" customWidth="1"/>
    <col min="2824" max="2824" width="22.85546875" style="24" customWidth="1"/>
    <col min="2825" max="2832" width="0" style="24" hidden="1" customWidth="1"/>
    <col min="2833" max="2833" width="21.85546875" style="24" bestFit="1" customWidth="1"/>
    <col min="2834" max="2835" width="19.85546875" style="24" bestFit="1" customWidth="1"/>
    <col min="2836" max="3073" width="17" style="24"/>
    <col min="3074" max="3074" width="7.42578125" style="24" customWidth="1"/>
    <col min="3075" max="3075" width="100" style="24" customWidth="1"/>
    <col min="3076" max="3076" width="24.42578125" style="24" customWidth="1"/>
    <col min="3077" max="3077" width="20.42578125" style="24" customWidth="1"/>
    <col min="3078" max="3078" width="17.42578125" style="24" customWidth="1"/>
    <col min="3079" max="3079" width="19.140625" style="24" customWidth="1"/>
    <col min="3080" max="3080" width="22.85546875" style="24" customWidth="1"/>
    <col min="3081" max="3088" width="0" style="24" hidden="1" customWidth="1"/>
    <col min="3089" max="3089" width="21.85546875" style="24" bestFit="1" customWidth="1"/>
    <col min="3090" max="3091" width="19.85546875" style="24" bestFit="1" customWidth="1"/>
    <col min="3092" max="3329" width="17" style="24"/>
    <col min="3330" max="3330" width="7.42578125" style="24" customWidth="1"/>
    <col min="3331" max="3331" width="100" style="24" customWidth="1"/>
    <col min="3332" max="3332" width="24.42578125" style="24" customWidth="1"/>
    <col min="3333" max="3333" width="20.42578125" style="24" customWidth="1"/>
    <col min="3334" max="3334" width="17.42578125" style="24" customWidth="1"/>
    <col min="3335" max="3335" width="19.140625" style="24" customWidth="1"/>
    <col min="3336" max="3336" width="22.85546875" style="24" customWidth="1"/>
    <col min="3337" max="3344" width="0" style="24" hidden="1" customWidth="1"/>
    <col min="3345" max="3345" width="21.85546875" style="24" bestFit="1" customWidth="1"/>
    <col min="3346" max="3347" width="19.85546875" style="24" bestFit="1" customWidth="1"/>
    <col min="3348" max="3585" width="17" style="24"/>
    <col min="3586" max="3586" width="7.42578125" style="24" customWidth="1"/>
    <col min="3587" max="3587" width="100" style="24" customWidth="1"/>
    <col min="3588" max="3588" width="24.42578125" style="24" customWidth="1"/>
    <col min="3589" max="3589" width="20.42578125" style="24" customWidth="1"/>
    <col min="3590" max="3590" width="17.42578125" style="24" customWidth="1"/>
    <col min="3591" max="3591" width="19.140625" style="24" customWidth="1"/>
    <col min="3592" max="3592" width="22.85546875" style="24" customWidth="1"/>
    <col min="3593" max="3600" width="0" style="24" hidden="1" customWidth="1"/>
    <col min="3601" max="3601" width="21.85546875" style="24" bestFit="1" customWidth="1"/>
    <col min="3602" max="3603" width="19.85546875" style="24" bestFit="1" customWidth="1"/>
    <col min="3604" max="3841" width="17" style="24"/>
    <col min="3842" max="3842" width="7.42578125" style="24" customWidth="1"/>
    <col min="3843" max="3843" width="100" style="24" customWidth="1"/>
    <col min="3844" max="3844" width="24.42578125" style="24" customWidth="1"/>
    <col min="3845" max="3845" width="20.42578125" style="24" customWidth="1"/>
    <col min="3846" max="3846" width="17.42578125" style="24" customWidth="1"/>
    <col min="3847" max="3847" width="19.140625" style="24" customWidth="1"/>
    <col min="3848" max="3848" width="22.85546875" style="24" customWidth="1"/>
    <col min="3849" max="3856" width="0" style="24" hidden="1" customWidth="1"/>
    <col min="3857" max="3857" width="21.85546875" style="24" bestFit="1" customWidth="1"/>
    <col min="3858" max="3859" width="19.85546875" style="24" bestFit="1" customWidth="1"/>
    <col min="3860" max="4097" width="17" style="24"/>
    <col min="4098" max="4098" width="7.42578125" style="24" customWidth="1"/>
    <col min="4099" max="4099" width="100" style="24" customWidth="1"/>
    <col min="4100" max="4100" width="24.42578125" style="24" customWidth="1"/>
    <col min="4101" max="4101" width="20.42578125" style="24" customWidth="1"/>
    <col min="4102" max="4102" width="17.42578125" style="24" customWidth="1"/>
    <col min="4103" max="4103" width="19.140625" style="24" customWidth="1"/>
    <col min="4104" max="4104" width="22.85546875" style="24" customWidth="1"/>
    <col min="4105" max="4112" width="0" style="24" hidden="1" customWidth="1"/>
    <col min="4113" max="4113" width="21.85546875" style="24" bestFit="1" customWidth="1"/>
    <col min="4114" max="4115" width="19.85546875" style="24" bestFit="1" customWidth="1"/>
    <col min="4116" max="4353" width="17" style="24"/>
    <col min="4354" max="4354" width="7.42578125" style="24" customWidth="1"/>
    <col min="4355" max="4355" width="100" style="24" customWidth="1"/>
    <col min="4356" max="4356" width="24.42578125" style="24" customWidth="1"/>
    <col min="4357" max="4357" width="20.42578125" style="24" customWidth="1"/>
    <col min="4358" max="4358" width="17.42578125" style="24" customWidth="1"/>
    <col min="4359" max="4359" width="19.140625" style="24" customWidth="1"/>
    <col min="4360" max="4360" width="22.85546875" style="24" customWidth="1"/>
    <col min="4361" max="4368" width="0" style="24" hidden="1" customWidth="1"/>
    <col min="4369" max="4369" width="21.85546875" style="24" bestFit="1" customWidth="1"/>
    <col min="4370" max="4371" width="19.85546875" style="24" bestFit="1" customWidth="1"/>
    <col min="4372" max="4609" width="17" style="24"/>
    <col min="4610" max="4610" width="7.42578125" style="24" customWidth="1"/>
    <col min="4611" max="4611" width="100" style="24" customWidth="1"/>
    <col min="4612" max="4612" width="24.42578125" style="24" customWidth="1"/>
    <col min="4613" max="4613" width="20.42578125" style="24" customWidth="1"/>
    <col min="4614" max="4614" width="17.42578125" style="24" customWidth="1"/>
    <col min="4615" max="4615" width="19.140625" style="24" customWidth="1"/>
    <col min="4616" max="4616" width="22.85546875" style="24" customWidth="1"/>
    <col min="4617" max="4624" width="0" style="24" hidden="1" customWidth="1"/>
    <col min="4625" max="4625" width="21.85546875" style="24" bestFit="1" customWidth="1"/>
    <col min="4626" max="4627" width="19.85546875" style="24" bestFit="1" customWidth="1"/>
    <col min="4628" max="4865" width="17" style="24"/>
    <col min="4866" max="4866" width="7.42578125" style="24" customWidth="1"/>
    <col min="4867" max="4867" width="100" style="24" customWidth="1"/>
    <col min="4868" max="4868" width="24.42578125" style="24" customWidth="1"/>
    <col min="4869" max="4869" width="20.42578125" style="24" customWidth="1"/>
    <col min="4870" max="4870" width="17.42578125" style="24" customWidth="1"/>
    <col min="4871" max="4871" width="19.140625" style="24" customWidth="1"/>
    <col min="4872" max="4872" width="22.85546875" style="24" customWidth="1"/>
    <col min="4873" max="4880" width="0" style="24" hidden="1" customWidth="1"/>
    <col min="4881" max="4881" width="21.85546875" style="24" bestFit="1" customWidth="1"/>
    <col min="4882" max="4883" width="19.85546875" style="24" bestFit="1" customWidth="1"/>
    <col min="4884" max="5121" width="17" style="24"/>
    <col min="5122" max="5122" width="7.42578125" style="24" customWidth="1"/>
    <col min="5123" max="5123" width="100" style="24" customWidth="1"/>
    <col min="5124" max="5124" width="24.42578125" style="24" customWidth="1"/>
    <col min="5125" max="5125" width="20.42578125" style="24" customWidth="1"/>
    <col min="5126" max="5126" width="17.42578125" style="24" customWidth="1"/>
    <col min="5127" max="5127" width="19.140625" style="24" customWidth="1"/>
    <col min="5128" max="5128" width="22.85546875" style="24" customWidth="1"/>
    <col min="5129" max="5136" width="0" style="24" hidden="1" customWidth="1"/>
    <col min="5137" max="5137" width="21.85546875" style="24" bestFit="1" customWidth="1"/>
    <col min="5138" max="5139" width="19.85546875" style="24" bestFit="1" customWidth="1"/>
    <col min="5140" max="5377" width="17" style="24"/>
    <col min="5378" max="5378" width="7.42578125" style="24" customWidth="1"/>
    <col min="5379" max="5379" width="100" style="24" customWidth="1"/>
    <col min="5380" max="5380" width="24.42578125" style="24" customWidth="1"/>
    <col min="5381" max="5381" width="20.42578125" style="24" customWidth="1"/>
    <col min="5382" max="5382" width="17.42578125" style="24" customWidth="1"/>
    <col min="5383" max="5383" width="19.140625" style="24" customWidth="1"/>
    <col min="5384" max="5384" width="22.85546875" style="24" customWidth="1"/>
    <col min="5385" max="5392" width="0" style="24" hidden="1" customWidth="1"/>
    <col min="5393" max="5393" width="21.85546875" style="24" bestFit="1" customWidth="1"/>
    <col min="5394" max="5395" width="19.85546875" style="24" bestFit="1" customWidth="1"/>
    <col min="5396" max="5633" width="17" style="24"/>
    <col min="5634" max="5634" width="7.42578125" style="24" customWidth="1"/>
    <col min="5635" max="5635" width="100" style="24" customWidth="1"/>
    <col min="5636" max="5636" width="24.42578125" style="24" customWidth="1"/>
    <col min="5637" max="5637" width="20.42578125" style="24" customWidth="1"/>
    <col min="5638" max="5638" width="17.42578125" style="24" customWidth="1"/>
    <col min="5639" max="5639" width="19.140625" style="24" customWidth="1"/>
    <col min="5640" max="5640" width="22.85546875" style="24" customWidth="1"/>
    <col min="5641" max="5648" width="0" style="24" hidden="1" customWidth="1"/>
    <col min="5649" max="5649" width="21.85546875" style="24" bestFit="1" customWidth="1"/>
    <col min="5650" max="5651" width="19.85546875" style="24" bestFit="1" customWidth="1"/>
    <col min="5652" max="5889" width="17" style="24"/>
    <col min="5890" max="5890" width="7.42578125" style="24" customWidth="1"/>
    <col min="5891" max="5891" width="100" style="24" customWidth="1"/>
    <col min="5892" max="5892" width="24.42578125" style="24" customWidth="1"/>
    <col min="5893" max="5893" width="20.42578125" style="24" customWidth="1"/>
    <col min="5894" max="5894" width="17.42578125" style="24" customWidth="1"/>
    <col min="5895" max="5895" width="19.140625" style="24" customWidth="1"/>
    <col min="5896" max="5896" width="22.85546875" style="24" customWidth="1"/>
    <col min="5897" max="5904" width="0" style="24" hidden="1" customWidth="1"/>
    <col min="5905" max="5905" width="21.85546875" style="24" bestFit="1" customWidth="1"/>
    <col min="5906" max="5907" width="19.85546875" style="24" bestFit="1" customWidth="1"/>
    <col min="5908" max="6145" width="17" style="24"/>
    <col min="6146" max="6146" width="7.42578125" style="24" customWidth="1"/>
    <col min="6147" max="6147" width="100" style="24" customWidth="1"/>
    <col min="6148" max="6148" width="24.42578125" style="24" customWidth="1"/>
    <col min="6149" max="6149" width="20.42578125" style="24" customWidth="1"/>
    <col min="6150" max="6150" width="17.42578125" style="24" customWidth="1"/>
    <col min="6151" max="6151" width="19.140625" style="24" customWidth="1"/>
    <col min="6152" max="6152" width="22.85546875" style="24" customWidth="1"/>
    <col min="6153" max="6160" width="0" style="24" hidden="1" customWidth="1"/>
    <col min="6161" max="6161" width="21.85546875" style="24" bestFit="1" customWidth="1"/>
    <col min="6162" max="6163" width="19.85546875" style="24" bestFit="1" customWidth="1"/>
    <col min="6164" max="6401" width="17" style="24"/>
    <col min="6402" max="6402" width="7.42578125" style="24" customWidth="1"/>
    <col min="6403" max="6403" width="100" style="24" customWidth="1"/>
    <col min="6404" max="6404" width="24.42578125" style="24" customWidth="1"/>
    <col min="6405" max="6405" width="20.42578125" style="24" customWidth="1"/>
    <col min="6406" max="6406" width="17.42578125" style="24" customWidth="1"/>
    <col min="6407" max="6407" width="19.140625" style="24" customWidth="1"/>
    <col min="6408" max="6408" width="22.85546875" style="24" customWidth="1"/>
    <col min="6409" max="6416" width="0" style="24" hidden="1" customWidth="1"/>
    <col min="6417" max="6417" width="21.85546875" style="24" bestFit="1" customWidth="1"/>
    <col min="6418" max="6419" width="19.85546875" style="24" bestFit="1" customWidth="1"/>
    <col min="6420" max="6657" width="17" style="24"/>
    <col min="6658" max="6658" width="7.42578125" style="24" customWidth="1"/>
    <col min="6659" max="6659" width="100" style="24" customWidth="1"/>
    <col min="6660" max="6660" width="24.42578125" style="24" customWidth="1"/>
    <col min="6661" max="6661" width="20.42578125" style="24" customWidth="1"/>
    <col min="6662" max="6662" width="17.42578125" style="24" customWidth="1"/>
    <col min="6663" max="6663" width="19.140625" style="24" customWidth="1"/>
    <col min="6664" max="6664" width="22.85546875" style="24" customWidth="1"/>
    <col min="6665" max="6672" width="0" style="24" hidden="1" customWidth="1"/>
    <col min="6673" max="6673" width="21.85546875" style="24" bestFit="1" customWidth="1"/>
    <col min="6674" max="6675" width="19.85546875" style="24" bestFit="1" customWidth="1"/>
    <col min="6676" max="6913" width="17" style="24"/>
    <col min="6914" max="6914" width="7.42578125" style="24" customWidth="1"/>
    <col min="6915" max="6915" width="100" style="24" customWidth="1"/>
    <col min="6916" max="6916" width="24.42578125" style="24" customWidth="1"/>
    <col min="6917" max="6917" width="20.42578125" style="24" customWidth="1"/>
    <col min="6918" max="6918" width="17.42578125" style="24" customWidth="1"/>
    <col min="6919" max="6919" width="19.140625" style="24" customWidth="1"/>
    <col min="6920" max="6920" width="22.85546875" style="24" customWidth="1"/>
    <col min="6921" max="6928" width="0" style="24" hidden="1" customWidth="1"/>
    <col min="6929" max="6929" width="21.85546875" style="24" bestFit="1" customWidth="1"/>
    <col min="6930" max="6931" width="19.85546875" style="24" bestFit="1" customWidth="1"/>
    <col min="6932" max="7169" width="17" style="24"/>
    <col min="7170" max="7170" width="7.42578125" style="24" customWidth="1"/>
    <col min="7171" max="7171" width="100" style="24" customWidth="1"/>
    <col min="7172" max="7172" width="24.42578125" style="24" customWidth="1"/>
    <col min="7173" max="7173" width="20.42578125" style="24" customWidth="1"/>
    <col min="7174" max="7174" width="17.42578125" style="24" customWidth="1"/>
    <col min="7175" max="7175" width="19.140625" style="24" customWidth="1"/>
    <col min="7176" max="7176" width="22.85546875" style="24" customWidth="1"/>
    <col min="7177" max="7184" width="0" style="24" hidden="1" customWidth="1"/>
    <col min="7185" max="7185" width="21.85546875" style="24" bestFit="1" customWidth="1"/>
    <col min="7186" max="7187" width="19.85546875" style="24" bestFit="1" customWidth="1"/>
    <col min="7188" max="7425" width="17" style="24"/>
    <col min="7426" max="7426" width="7.42578125" style="24" customWidth="1"/>
    <col min="7427" max="7427" width="100" style="24" customWidth="1"/>
    <col min="7428" max="7428" width="24.42578125" style="24" customWidth="1"/>
    <col min="7429" max="7429" width="20.42578125" style="24" customWidth="1"/>
    <col min="7430" max="7430" width="17.42578125" style="24" customWidth="1"/>
    <col min="7431" max="7431" width="19.140625" style="24" customWidth="1"/>
    <col min="7432" max="7432" width="22.85546875" style="24" customWidth="1"/>
    <col min="7433" max="7440" width="0" style="24" hidden="1" customWidth="1"/>
    <col min="7441" max="7441" width="21.85546875" style="24" bestFit="1" customWidth="1"/>
    <col min="7442" max="7443" width="19.85546875" style="24" bestFit="1" customWidth="1"/>
    <col min="7444" max="7681" width="17" style="24"/>
    <col min="7682" max="7682" width="7.42578125" style="24" customWidth="1"/>
    <col min="7683" max="7683" width="100" style="24" customWidth="1"/>
    <col min="7684" max="7684" width="24.42578125" style="24" customWidth="1"/>
    <col min="7685" max="7685" width="20.42578125" style="24" customWidth="1"/>
    <col min="7686" max="7686" width="17.42578125" style="24" customWidth="1"/>
    <col min="7687" max="7687" width="19.140625" style="24" customWidth="1"/>
    <col min="7688" max="7688" width="22.85546875" style="24" customWidth="1"/>
    <col min="7689" max="7696" width="0" style="24" hidden="1" customWidth="1"/>
    <col min="7697" max="7697" width="21.85546875" style="24" bestFit="1" customWidth="1"/>
    <col min="7698" max="7699" width="19.85546875" style="24" bestFit="1" customWidth="1"/>
    <col min="7700" max="7937" width="17" style="24"/>
    <col min="7938" max="7938" width="7.42578125" style="24" customWidth="1"/>
    <col min="7939" max="7939" width="100" style="24" customWidth="1"/>
    <col min="7940" max="7940" width="24.42578125" style="24" customWidth="1"/>
    <col min="7941" max="7941" width="20.42578125" style="24" customWidth="1"/>
    <col min="7942" max="7942" width="17.42578125" style="24" customWidth="1"/>
    <col min="7943" max="7943" width="19.140625" style="24" customWidth="1"/>
    <col min="7944" max="7944" width="22.85546875" style="24" customWidth="1"/>
    <col min="7945" max="7952" width="0" style="24" hidden="1" customWidth="1"/>
    <col min="7953" max="7953" width="21.85546875" style="24" bestFit="1" customWidth="1"/>
    <col min="7954" max="7955" width="19.85546875" style="24" bestFit="1" customWidth="1"/>
    <col min="7956" max="8193" width="17" style="24"/>
    <col min="8194" max="8194" width="7.42578125" style="24" customWidth="1"/>
    <col min="8195" max="8195" width="100" style="24" customWidth="1"/>
    <col min="8196" max="8196" width="24.42578125" style="24" customWidth="1"/>
    <col min="8197" max="8197" width="20.42578125" style="24" customWidth="1"/>
    <col min="8198" max="8198" width="17.42578125" style="24" customWidth="1"/>
    <col min="8199" max="8199" width="19.140625" style="24" customWidth="1"/>
    <col min="8200" max="8200" width="22.85546875" style="24" customWidth="1"/>
    <col min="8201" max="8208" width="0" style="24" hidden="1" customWidth="1"/>
    <col min="8209" max="8209" width="21.85546875" style="24" bestFit="1" customWidth="1"/>
    <col min="8210" max="8211" width="19.85546875" style="24" bestFit="1" customWidth="1"/>
    <col min="8212" max="8449" width="17" style="24"/>
    <col min="8450" max="8450" width="7.42578125" style="24" customWidth="1"/>
    <col min="8451" max="8451" width="100" style="24" customWidth="1"/>
    <col min="8452" max="8452" width="24.42578125" style="24" customWidth="1"/>
    <col min="8453" max="8453" width="20.42578125" style="24" customWidth="1"/>
    <col min="8454" max="8454" width="17.42578125" style="24" customWidth="1"/>
    <col min="8455" max="8455" width="19.140625" style="24" customWidth="1"/>
    <col min="8456" max="8456" width="22.85546875" style="24" customWidth="1"/>
    <col min="8457" max="8464" width="0" style="24" hidden="1" customWidth="1"/>
    <col min="8465" max="8465" width="21.85546875" style="24" bestFit="1" customWidth="1"/>
    <col min="8466" max="8467" width="19.85546875" style="24" bestFit="1" customWidth="1"/>
    <col min="8468" max="8705" width="17" style="24"/>
    <col min="8706" max="8706" width="7.42578125" style="24" customWidth="1"/>
    <col min="8707" max="8707" width="100" style="24" customWidth="1"/>
    <col min="8708" max="8708" width="24.42578125" style="24" customWidth="1"/>
    <col min="8709" max="8709" width="20.42578125" style="24" customWidth="1"/>
    <col min="8710" max="8710" width="17.42578125" style="24" customWidth="1"/>
    <col min="8711" max="8711" width="19.140625" style="24" customWidth="1"/>
    <col min="8712" max="8712" width="22.85546875" style="24" customWidth="1"/>
    <col min="8713" max="8720" width="0" style="24" hidden="1" customWidth="1"/>
    <col min="8721" max="8721" width="21.85546875" style="24" bestFit="1" customWidth="1"/>
    <col min="8722" max="8723" width="19.85546875" style="24" bestFit="1" customWidth="1"/>
    <col min="8724" max="8961" width="17" style="24"/>
    <col min="8962" max="8962" width="7.42578125" style="24" customWidth="1"/>
    <col min="8963" max="8963" width="100" style="24" customWidth="1"/>
    <col min="8964" max="8964" width="24.42578125" style="24" customWidth="1"/>
    <col min="8965" max="8965" width="20.42578125" style="24" customWidth="1"/>
    <col min="8966" max="8966" width="17.42578125" style="24" customWidth="1"/>
    <col min="8967" max="8967" width="19.140625" style="24" customWidth="1"/>
    <col min="8968" max="8968" width="22.85546875" style="24" customWidth="1"/>
    <col min="8969" max="8976" width="0" style="24" hidden="1" customWidth="1"/>
    <col min="8977" max="8977" width="21.85546875" style="24" bestFit="1" customWidth="1"/>
    <col min="8978" max="8979" width="19.85546875" style="24" bestFit="1" customWidth="1"/>
    <col min="8980" max="9217" width="17" style="24"/>
    <col min="9218" max="9218" width="7.42578125" style="24" customWidth="1"/>
    <col min="9219" max="9219" width="100" style="24" customWidth="1"/>
    <col min="9220" max="9220" width="24.42578125" style="24" customWidth="1"/>
    <col min="9221" max="9221" width="20.42578125" style="24" customWidth="1"/>
    <col min="9222" max="9222" width="17.42578125" style="24" customWidth="1"/>
    <col min="9223" max="9223" width="19.140625" style="24" customWidth="1"/>
    <col min="9224" max="9224" width="22.85546875" style="24" customWidth="1"/>
    <col min="9225" max="9232" width="0" style="24" hidden="1" customWidth="1"/>
    <col min="9233" max="9233" width="21.85546875" style="24" bestFit="1" customWidth="1"/>
    <col min="9234" max="9235" width="19.85546875" style="24" bestFit="1" customWidth="1"/>
    <col min="9236" max="9473" width="17" style="24"/>
    <col min="9474" max="9474" width="7.42578125" style="24" customWidth="1"/>
    <col min="9475" max="9475" width="100" style="24" customWidth="1"/>
    <col min="9476" max="9476" width="24.42578125" style="24" customWidth="1"/>
    <col min="9477" max="9477" width="20.42578125" style="24" customWidth="1"/>
    <col min="9478" max="9478" width="17.42578125" style="24" customWidth="1"/>
    <col min="9479" max="9479" width="19.140625" style="24" customWidth="1"/>
    <col min="9480" max="9480" width="22.85546875" style="24" customWidth="1"/>
    <col min="9481" max="9488" width="0" style="24" hidden="1" customWidth="1"/>
    <col min="9489" max="9489" width="21.85546875" style="24" bestFit="1" customWidth="1"/>
    <col min="9490" max="9491" width="19.85546875" style="24" bestFit="1" customWidth="1"/>
    <col min="9492" max="9729" width="17" style="24"/>
    <col min="9730" max="9730" width="7.42578125" style="24" customWidth="1"/>
    <col min="9731" max="9731" width="100" style="24" customWidth="1"/>
    <col min="9732" max="9732" width="24.42578125" style="24" customWidth="1"/>
    <col min="9733" max="9733" width="20.42578125" style="24" customWidth="1"/>
    <col min="9734" max="9734" width="17.42578125" style="24" customWidth="1"/>
    <col min="9735" max="9735" width="19.140625" style="24" customWidth="1"/>
    <col min="9736" max="9736" width="22.85546875" style="24" customWidth="1"/>
    <col min="9737" max="9744" width="0" style="24" hidden="1" customWidth="1"/>
    <col min="9745" max="9745" width="21.85546875" style="24" bestFit="1" customWidth="1"/>
    <col min="9746" max="9747" width="19.85546875" style="24" bestFit="1" customWidth="1"/>
    <col min="9748" max="9985" width="17" style="24"/>
    <col min="9986" max="9986" width="7.42578125" style="24" customWidth="1"/>
    <col min="9987" max="9987" width="100" style="24" customWidth="1"/>
    <col min="9988" max="9988" width="24.42578125" style="24" customWidth="1"/>
    <col min="9989" max="9989" width="20.42578125" style="24" customWidth="1"/>
    <col min="9990" max="9990" width="17.42578125" style="24" customWidth="1"/>
    <col min="9991" max="9991" width="19.140625" style="24" customWidth="1"/>
    <col min="9992" max="9992" width="22.85546875" style="24" customWidth="1"/>
    <col min="9993" max="10000" width="0" style="24" hidden="1" customWidth="1"/>
    <col min="10001" max="10001" width="21.85546875" style="24" bestFit="1" customWidth="1"/>
    <col min="10002" max="10003" width="19.85546875" style="24" bestFit="1" customWidth="1"/>
    <col min="10004" max="10241" width="17" style="24"/>
    <col min="10242" max="10242" width="7.42578125" style="24" customWidth="1"/>
    <col min="10243" max="10243" width="100" style="24" customWidth="1"/>
    <col min="10244" max="10244" width="24.42578125" style="24" customWidth="1"/>
    <col min="10245" max="10245" width="20.42578125" style="24" customWidth="1"/>
    <col min="10246" max="10246" width="17.42578125" style="24" customWidth="1"/>
    <col min="10247" max="10247" width="19.140625" style="24" customWidth="1"/>
    <col min="10248" max="10248" width="22.85546875" style="24" customWidth="1"/>
    <col min="10249" max="10256" width="0" style="24" hidden="1" customWidth="1"/>
    <col min="10257" max="10257" width="21.85546875" style="24" bestFit="1" customWidth="1"/>
    <col min="10258" max="10259" width="19.85546875" style="24" bestFit="1" customWidth="1"/>
    <col min="10260" max="10497" width="17" style="24"/>
    <col min="10498" max="10498" width="7.42578125" style="24" customWidth="1"/>
    <col min="10499" max="10499" width="100" style="24" customWidth="1"/>
    <col min="10500" max="10500" width="24.42578125" style="24" customWidth="1"/>
    <col min="10501" max="10501" width="20.42578125" style="24" customWidth="1"/>
    <col min="10502" max="10502" width="17.42578125" style="24" customWidth="1"/>
    <col min="10503" max="10503" width="19.140625" style="24" customWidth="1"/>
    <col min="10504" max="10504" width="22.85546875" style="24" customWidth="1"/>
    <col min="10505" max="10512" width="0" style="24" hidden="1" customWidth="1"/>
    <col min="10513" max="10513" width="21.85546875" style="24" bestFit="1" customWidth="1"/>
    <col min="10514" max="10515" width="19.85546875" style="24" bestFit="1" customWidth="1"/>
    <col min="10516" max="10753" width="17" style="24"/>
    <col min="10754" max="10754" width="7.42578125" style="24" customWidth="1"/>
    <col min="10755" max="10755" width="100" style="24" customWidth="1"/>
    <col min="10756" max="10756" width="24.42578125" style="24" customWidth="1"/>
    <col min="10757" max="10757" width="20.42578125" style="24" customWidth="1"/>
    <col min="10758" max="10758" width="17.42578125" style="24" customWidth="1"/>
    <col min="10759" max="10759" width="19.140625" style="24" customWidth="1"/>
    <col min="10760" max="10760" width="22.85546875" style="24" customWidth="1"/>
    <col min="10761" max="10768" width="0" style="24" hidden="1" customWidth="1"/>
    <col min="10769" max="10769" width="21.85546875" style="24" bestFit="1" customWidth="1"/>
    <col min="10770" max="10771" width="19.85546875" style="24" bestFit="1" customWidth="1"/>
    <col min="10772" max="11009" width="17" style="24"/>
    <col min="11010" max="11010" width="7.42578125" style="24" customWidth="1"/>
    <col min="11011" max="11011" width="100" style="24" customWidth="1"/>
    <col min="11012" max="11012" width="24.42578125" style="24" customWidth="1"/>
    <col min="11013" max="11013" width="20.42578125" style="24" customWidth="1"/>
    <col min="11014" max="11014" width="17.42578125" style="24" customWidth="1"/>
    <col min="11015" max="11015" width="19.140625" style="24" customWidth="1"/>
    <col min="11016" max="11016" width="22.85546875" style="24" customWidth="1"/>
    <col min="11017" max="11024" width="0" style="24" hidden="1" customWidth="1"/>
    <col min="11025" max="11025" width="21.85546875" style="24" bestFit="1" customWidth="1"/>
    <col min="11026" max="11027" width="19.85546875" style="24" bestFit="1" customWidth="1"/>
    <col min="11028" max="11265" width="17" style="24"/>
    <col min="11266" max="11266" width="7.42578125" style="24" customWidth="1"/>
    <col min="11267" max="11267" width="100" style="24" customWidth="1"/>
    <col min="11268" max="11268" width="24.42578125" style="24" customWidth="1"/>
    <col min="11269" max="11269" width="20.42578125" style="24" customWidth="1"/>
    <col min="11270" max="11270" width="17.42578125" style="24" customWidth="1"/>
    <col min="11271" max="11271" width="19.140625" style="24" customWidth="1"/>
    <col min="11272" max="11272" width="22.85546875" style="24" customWidth="1"/>
    <col min="11273" max="11280" width="0" style="24" hidden="1" customWidth="1"/>
    <col min="11281" max="11281" width="21.85546875" style="24" bestFit="1" customWidth="1"/>
    <col min="11282" max="11283" width="19.85546875" style="24" bestFit="1" customWidth="1"/>
    <col min="11284" max="11521" width="17" style="24"/>
    <col min="11522" max="11522" width="7.42578125" style="24" customWidth="1"/>
    <col min="11523" max="11523" width="100" style="24" customWidth="1"/>
    <col min="11524" max="11524" width="24.42578125" style="24" customWidth="1"/>
    <col min="11525" max="11525" width="20.42578125" style="24" customWidth="1"/>
    <col min="11526" max="11526" width="17.42578125" style="24" customWidth="1"/>
    <col min="11527" max="11527" width="19.140625" style="24" customWidth="1"/>
    <col min="11528" max="11528" width="22.85546875" style="24" customWidth="1"/>
    <col min="11529" max="11536" width="0" style="24" hidden="1" customWidth="1"/>
    <col min="11537" max="11537" width="21.85546875" style="24" bestFit="1" customWidth="1"/>
    <col min="11538" max="11539" width="19.85546875" style="24" bestFit="1" customWidth="1"/>
    <col min="11540" max="11777" width="17" style="24"/>
    <col min="11778" max="11778" width="7.42578125" style="24" customWidth="1"/>
    <col min="11779" max="11779" width="100" style="24" customWidth="1"/>
    <col min="11780" max="11780" width="24.42578125" style="24" customWidth="1"/>
    <col min="11781" max="11781" width="20.42578125" style="24" customWidth="1"/>
    <col min="11782" max="11782" width="17.42578125" style="24" customWidth="1"/>
    <col min="11783" max="11783" width="19.140625" style="24" customWidth="1"/>
    <col min="11784" max="11784" width="22.85546875" style="24" customWidth="1"/>
    <col min="11785" max="11792" width="0" style="24" hidden="1" customWidth="1"/>
    <col min="11793" max="11793" width="21.85546875" style="24" bestFit="1" customWidth="1"/>
    <col min="11794" max="11795" width="19.85546875" style="24" bestFit="1" customWidth="1"/>
    <col min="11796" max="12033" width="17" style="24"/>
    <col min="12034" max="12034" width="7.42578125" style="24" customWidth="1"/>
    <col min="12035" max="12035" width="100" style="24" customWidth="1"/>
    <col min="12036" max="12036" width="24.42578125" style="24" customWidth="1"/>
    <col min="12037" max="12037" width="20.42578125" style="24" customWidth="1"/>
    <col min="12038" max="12038" width="17.42578125" style="24" customWidth="1"/>
    <col min="12039" max="12039" width="19.140625" style="24" customWidth="1"/>
    <col min="12040" max="12040" width="22.85546875" style="24" customWidth="1"/>
    <col min="12041" max="12048" width="0" style="24" hidden="1" customWidth="1"/>
    <col min="12049" max="12049" width="21.85546875" style="24" bestFit="1" customWidth="1"/>
    <col min="12050" max="12051" width="19.85546875" style="24" bestFit="1" customWidth="1"/>
    <col min="12052" max="12289" width="17" style="24"/>
    <col min="12290" max="12290" width="7.42578125" style="24" customWidth="1"/>
    <col min="12291" max="12291" width="100" style="24" customWidth="1"/>
    <col min="12292" max="12292" width="24.42578125" style="24" customWidth="1"/>
    <col min="12293" max="12293" width="20.42578125" style="24" customWidth="1"/>
    <col min="12294" max="12294" width="17.42578125" style="24" customWidth="1"/>
    <col min="12295" max="12295" width="19.140625" style="24" customWidth="1"/>
    <col min="12296" max="12296" width="22.85546875" style="24" customWidth="1"/>
    <col min="12297" max="12304" width="0" style="24" hidden="1" customWidth="1"/>
    <col min="12305" max="12305" width="21.85546875" style="24" bestFit="1" customWidth="1"/>
    <col min="12306" max="12307" width="19.85546875" style="24" bestFit="1" customWidth="1"/>
    <col min="12308" max="12545" width="17" style="24"/>
    <col min="12546" max="12546" width="7.42578125" style="24" customWidth="1"/>
    <col min="12547" max="12547" width="100" style="24" customWidth="1"/>
    <col min="12548" max="12548" width="24.42578125" style="24" customWidth="1"/>
    <col min="12549" max="12549" width="20.42578125" style="24" customWidth="1"/>
    <col min="12550" max="12550" width="17.42578125" style="24" customWidth="1"/>
    <col min="12551" max="12551" width="19.140625" style="24" customWidth="1"/>
    <col min="12552" max="12552" width="22.85546875" style="24" customWidth="1"/>
    <col min="12553" max="12560" width="0" style="24" hidden="1" customWidth="1"/>
    <col min="12561" max="12561" width="21.85546875" style="24" bestFit="1" customWidth="1"/>
    <col min="12562" max="12563" width="19.85546875" style="24" bestFit="1" customWidth="1"/>
    <col min="12564" max="12801" width="17" style="24"/>
    <col min="12802" max="12802" width="7.42578125" style="24" customWidth="1"/>
    <col min="12803" max="12803" width="100" style="24" customWidth="1"/>
    <col min="12804" max="12804" width="24.42578125" style="24" customWidth="1"/>
    <col min="12805" max="12805" width="20.42578125" style="24" customWidth="1"/>
    <col min="12806" max="12806" width="17.42578125" style="24" customWidth="1"/>
    <col min="12807" max="12807" width="19.140625" style="24" customWidth="1"/>
    <col min="12808" max="12808" width="22.85546875" style="24" customWidth="1"/>
    <col min="12809" max="12816" width="0" style="24" hidden="1" customWidth="1"/>
    <col min="12817" max="12817" width="21.85546875" style="24" bestFit="1" customWidth="1"/>
    <col min="12818" max="12819" width="19.85546875" style="24" bestFit="1" customWidth="1"/>
    <col min="12820" max="13057" width="17" style="24"/>
    <col min="13058" max="13058" width="7.42578125" style="24" customWidth="1"/>
    <col min="13059" max="13059" width="100" style="24" customWidth="1"/>
    <col min="13060" max="13060" width="24.42578125" style="24" customWidth="1"/>
    <col min="13061" max="13061" width="20.42578125" style="24" customWidth="1"/>
    <col min="13062" max="13062" width="17.42578125" style="24" customWidth="1"/>
    <col min="13063" max="13063" width="19.140625" style="24" customWidth="1"/>
    <col min="13064" max="13064" width="22.85546875" style="24" customWidth="1"/>
    <col min="13065" max="13072" width="0" style="24" hidden="1" customWidth="1"/>
    <col min="13073" max="13073" width="21.85546875" style="24" bestFit="1" customWidth="1"/>
    <col min="13074" max="13075" width="19.85546875" style="24" bestFit="1" customWidth="1"/>
    <col min="13076" max="13313" width="17" style="24"/>
    <col min="13314" max="13314" width="7.42578125" style="24" customWidth="1"/>
    <col min="13315" max="13315" width="100" style="24" customWidth="1"/>
    <col min="13316" max="13316" width="24.42578125" style="24" customWidth="1"/>
    <col min="13317" max="13317" width="20.42578125" style="24" customWidth="1"/>
    <col min="13318" max="13318" width="17.42578125" style="24" customWidth="1"/>
    <col min="13319" max="13319" width="19.140625" style="24" customWidth="1"/>
    <col min="13320" max="13320" width="22.85546875" style="24" customWidth="1"/>
    <col min="13321" max="13328" width="0" style="24" hidden="1" customWidth="1"/>
    <col min="13329" max="13329" width="21.85546875" style="24" bestFit="1" customWidth="1"/>
    <col min="13330" max="13331" width="19.85546875" style="24" bestFit="1" customWidth="1"/>
    <col min="13332" max="13569" width="17" style="24"/>
    <col min="13570" max="13570" width="7.42578125" style="24" customWidth="1"/>
    <col min="13571" max="13571" width="100" style="24" customWidth="1"/>
    <col min="13572" max="13572" width="24.42578125" style="24" customWidth="1"/>
    <col min="13573" max="13573" width="20.42578125" style="24" customWidth="1"/>
    <col min="13574" max="13574" width="17.42578125" style="24" customWidth="1"/>
    <col min="13575" max="13575" width="19.140625" style="24" customWidth="1"/>
    <col min="13576" max="13576" width="22.85546875" style="24" customWidth="1"/>
    <col min="13577" max="13584" width="0" style="24" hidden="1" customWidth="1"/>
    <col min="13585" max="13585" width="21.85546875" style="24" bestFit="1" customWidth="1"/>
    <col min="13586" max="13587" width="19.85546875" style="24" bestFit="1" customWidth="1"/>
    <col min="13588" max="13825" width="17" style="24"/>
    <col min="13826" max="13826" width="7.42578125" style="24" customWidth="1"/>
    <col min="13827" max="13827" width="100" style="24" customWidth="1"/>
    <col min="13828" max="13828" width="24.42578125" style="24" customWidth="1"/>
    <col min="13829" max="13829" width="20.42578125" style="24" customWidth="1"/>
    <col min="13830" max="13830" width="17.42578125" style="24" customWidth="1"/>
    <col min="13831" max="13831" width="19.140625" style="24" customWidth="1"/>
    <col min="13832" max="13832" width="22.85546875" style="24" customWidth="1"/>
    <col min="13833" max="13840" width="0" style="24" hidden="1" customWidth="1"/>
    <col min="13841" max="13841" width="21.85546875" style="24" bestFit="1" customWidth="1"/>
    <col min="13842" max="13843" width="19.85546875" style="24" bestFit="1" customWidth="1"/>
    <col min="13844" max="14081" width="17" style="24"/>
    <col min="14082" max="14082" width="7.42578125" style="24" customWidth="1"/>
    <col min="14083" max="14083" width="100" style="24" customWidth="1"/>
    <col min="14084" max="14084" width="24.42578125" style="24" customWidth="1"/>
    <col min="14085" max="14085" width="20.42578125" style="24" customWidth="1"/>
    <col min="14086" max="14086" width="17.42578125" style="24" customWidth="1"/>
    <col min="14087" max="14087" width="19.140625" style="24" customWidth="1"/>
    <col min="14088" max="14088" width="22.85546875" style="24" customWidth="1"/>
    <col min="14089" max="14096" width="0" style="24" hidden="1" customWidth="1"/>
    <col min="14097" max="14097" width="21.85546875" style="24" bestFit="1" customWidth="1"/>
    <col min="14098" max="14099" width="19.85546875" style="24" bestFit="1" customWidth="1"/>
    <col min="14100" max="14337" width="17" style="24"/>
    <col min="14338" max="14338" width="7.42578125" style="24" customWidth="1"/>
    <col min="14339" max="14339" width="100" style="24" customWidth="1"/>
    <col min="14340" max="14340" width="24.42578125" style="24" customWidth="1"/>
    <col min="14341" max="14341" width="20.42578125" style="24" customWidth="1"/>
    <col min="14342" max="14342" width="17.42578125" style="24" customWidth="1"/>
    <col min="14343" max="14343" width="19.140625" style="24" customWidth="1"/>
    <col min="14344" max="14344" width="22.85546875" style="24" customWidth="1"/>
    <col min="14345" max="14352" width="0" style="24" hidden="1" customWidth="1"/>
    <col min="14353" max="14353" width="21.85546875" style="24" bestFit="1" customWidth="1"/>
    <col min="14354" max="14355" width="19.85546875" style="24" bestFit="1" customWidth="1"/>
    <col min="14356" max="14593" width="17" style="24"/>
    <col min="14594" max="14594" width="7.42578125" style="24" customWidth="1"/>
    <col min="14595" max="14595" width="100" style="24" customWidth="1"/>
    <col min="14596" max="14596" width="24.42578125" style="24" customWidth="1"/>
    <col min="14597" max="14597" width="20.42578125" style="24" customWidth="1"/>
    <col min="14598" max="14598" width="17.42578125" style="24" customWidth="1"/>
    <col min="14599" max="14599" width="19.140625" style="24" customWidth="1"/>
    <col min="14600" max="14600" width="22.85546875" style="24" customWidth="1"/>
    <col min="14601" max="14608" width="0" style="24" hidden="1" customWidth="1"/>
    <col min="14609" max="14609" width="21.85546875" style="24" bestFit="1" customWidth="1"/>
    <col min="14610" max="14611" width="19.85546875" style="24" bestFit="1" customWidth="1"/>
    <col min="14612" max="14849" width="17" style="24"/>
    <col min="14850" max="14850" width="7.42578125" style="24" customWidth="1"/>
    <col min="14851" max="14851" width="100" style="24" customWidth="1"/>
    <col min="14852" max="14852" width="24.42578125" style="24" customWidth="1"/>
    <col min="14853" max="14853" width="20.42578125" style="24" customWidth="1"/>
    <col min="14854" max="14854" width="17.42578125" style="24" customWidth="1"/>
    <col min="14855" max="14855" width="19.140625" style="24" customWidth="1"/>
    <col min="14856" max="14856" width="22.85546875" style="24" customWidth="1"/>
    <col min="14857" max="14864" width="0" style="24" hidden="1" customWidth="1"/>
    <col min="14865" max="14865" width="21.85546875" style="24" bestFit="1" customWidth="1"/>
    <col min="14866" max="14867" width="19.85546875" style="24" bestFit="1" customWidth="1"/>
    <col min="14868" max="15105" width="17" style="24"/>
    <col min="15106" max="15106" width="7.42578125" style="24" customWidth="1"/>
    <col min="15107" max="15107" width="100" style="24" customWidth="1"/>
    <col min="15108" max="15108" width="24.42578125" style="24" customWidth="1"/>
    <col min="15109" max="15109" width="20.42578125" style="24" customWidth="1"/>
    <col min="15110" max="15110" width="17.42578125" style="24" customWidth="1"/>
    <col min="15111" max="15111" width="19.140625" style="24" customWidth="1"/>
    <col min="15112" max="15112" width="22.85546875" style="24" customWidth="1"/>
    <col min="15113" max="15120" width="0" style="24" hidden="1" customWidth="1"/>
    <col min="15121" max="15121" width="21.85546875" style="24" bestFit="1" customWidth="1"/>
    <col min="15122" max="15123" width="19.85546875" style="24" bestFit="1" customWidth="1"/>
    <col min="15124" max="15361" width="17" style="24"/>
    <col min="15362" max="15362" width="7.42578125" style="24" customWidth="1"/>
    <col min="15363" max="15363" width="100" style="24" customWidth="1"/>
    <col min="15364" max="15364" width="24.42578125" style="24" customWidth="1"/>
    <col min="15365" max="15365" width="20.42578125" style="24" customWidth="1"/>
    <col min="15366" max="15366" width="17.42578125" style="24" customWidth="1"/>
    <col min="15367" max="15367" width="19.140625" style="24" customWidth="1"/>
    <col min="15368" max="15368" width="22.85546875" style="24" customWidth="1"/>
    <col min="15369" max="15376" width="0" style="24" hidden="1" customWidth="1"/>
    <col min="15377" max="15377" width="21.85546875" style="24" bestFit="1" customWidth="1"/>
    <col min="15378" max="15379" width="19.85546875" style="24" bestFit="1" customWidth="1"/>
    <col min="15380" max="15617" width="17" style="24"/>
    <col min="15618" max="15618" width="7.42578125" style="24" customWidth="1"/>
    <col min="15619" max="15619" width="100" style="24" customWidth="1"/>
    <col min="15620" max="15620" width="24.42578125" style="24" customWidth="1"/>
    <col min="15621" max="15621" width="20.42578125" style="24" customWidth="1"/>
    <col min="15622" max="15622" width="17.42578125" style="24" customWidth="1"/>
    <col min="15623" max="15623" width="19.140625" style="24" customWidth="1"/>
    <col min="15624" max="15624" width="22.85546875" style="24" customWidth="1"/>
    <col min="15625" max="15632" width="0" style="24" hidden="1" customWidth="1"/>
    <col min="15633" max="15633" width="21.85546875" style="24" bestFit="1" customWidth="1"/>
    <col min="15634" max="15635" width="19.85546875" style="24" bestFit="1" customWidth="1"/>
    <col min="15636" max="15873" width="17" style="24"/>
    <col min="15874" max="15874" width="7.42578125" style="24" customWidth="1"/>
    <col min="15875" max="15875" width="100" style="24" customWidth="1"/>
    <col min="15876" max="15876" width="24.42578125" style="24" customWidth="1"/>
    <col min="15877" max="15877" width="20.42578125" style="24" customWidth="1"/>
    <col min="15878" max="15878" width="17.42578125" style="24" customWidth="1"/>
    <col min="15879" max="15879" width="19.140625" style="24" customWidth="1"/>
    <col min="15880" max="15880" width="22.85546875" style="24" customWidth="1"/>
    <col min="15881" max="15888" width="0" style="24" hidden="1" customWidth="1"/>
    <col min="15889" max="15889" width="21.85546875" style="24" bestFit="1" customWidth="1"/>
    <col min="15890" max="15891" width="19.85546875" style="24" bestFit="1" customWidth="1"/>
    <col min="15892" max="16129" width="17" style="24"/>
    <col min="16130" max="16130" width="7.42578125" style="24" customWidth="1"/>
    <col min="16131" max="16131" width="100" style="24" customWidth="1"/>
    <col min="16132" max="16132" width="24.42578125" style="24" customWidth="1"/>
    <col min="16133" max="16133" width="20.42578125" style="24" customWidth="1"/>
    <col min="16134" max="16134" width="17.42578125" style="24" customWidth="1"/>
    <col min="16135" max="16135" width="19.140625" style="24" customWidth="1"/>
    <col min="16136" max="16136" width="22.85546875" style="24" customWidth="1"/>
    <col min="16137" max="16144" width="0" style="24" hidden="1" customWidth="1"/>
    <col min="16145" max="16145" width="21.85546875" style="24" bestFit="1" customWidth="1"/>
    <col min="16146" max="16147" width="19.85546875" style="24" bestFit="1" customWidth="1"/>
    <col min="16148" max="16384" width="17" style="24"/>
  </cols>
  <sheetData>
    <row r="1" spans="1:20" ht="18.75" x14ac:dyDescent="0.3">
      <c r="A1" s="91"/>
      <c r="B1" s="92"/>
      <c r="C1" s="93"/>
      <c r="D1" s="490"/>
      <c r="E1" s="490"/>
      <c r="F1" s="1830" t="s">
        <v>1810</v>
      </c>
      <c r="G1" s="1830"/>
      <c r="H1" s="1830"/>
      <c r="I1" s="1830"/>
      <c r="J1" s="1830"/>
      <c r="K1" s="1830"/>
      <c r="L1" s="1830"/>
      <c r="M1" s="1830"/>
      <c r="N1" s="1830"/>
      <c r="O1" s="1830"/>
      <c r="P1" s="1830"/>
      <c r="Q1" s="95"/>
      <c r="R1" s="94"/>
    </row>
    <row r="2" spans="1:20" ht="18.75" x14ac:dyDescent="0.3">
      <c r="A2" s="91"/>
      <c r="B2" s="92"/>
      <c r="C2" s="93"/>
      <c r="D2" s="490"/>
      <c r="E2" s="490"/>
      <c r="F2" s="1830" t="s">
        <v>1811</v>
      </c>
      <c r="G2" s="1830"/>
      <c r="H2" s="1830"/>
      <c r="I2" s="1830"/>
      <c r="J2" s="1830"/>
      <c r="K2" s="1830"/>
      <c r="L2" s="1830"/>
      <c r="M2" s="1830"/>
      <c r="N2" s="1830"/>
      <c r="O2" s="1830"/>
      <c r="P2" s="1830"/>
      <c r="Q2" s="95"/>
      <c r="R2" s="94"/>
    </row>
    <row r="3" spans="1:20" ht="18.75" x14ac:dyDescent="0.3">
      <c r="A3" s="91"/>
      <c r="B3" s="92"/>
      <c r="C3" s="93"/>
      <c r="D3" s="490"/>
      <c r="E3" s="490"/>
      <c r="F3" s="1830" t="s">
        <v>1812</v>
      </c>
      <c r="G3" s="1830"/>
      <c r="H3" s="1830"/>
      <c r="I3" s="1830"/>
      <c r="J3" s="1830"/>
      <c r="K3" s="1830"/>
      <c r="L3" s="1830"/>
      <c r="M3" s="1830"/>
      <c r="N3" s="1830"/>
      <c r="O3" s="1830"/>
      <c r="P3" s="1830"/>
      <c r="Q3" s="95"/>
      <c r="R3" s="94"/>
    </row>
    <row r="4" spans="1:20" ht="18.75" x14ac:dyDescent="0.3">
      <c r="A4" s="91"/>
      <c r="B4" s="92"/>
      <c r="C4" s="93"/>
      <c r="D4" s="490"/>
      <c r="E4" s="490"/>
      <c r="F4" s="1830" t="s">
        <v>2007</v>
      </c>
      <c r="G4" s="1830"/>
      <c r="H4" s="1830"/>
      <c r="I4" s="1830"/>
      <c r="J4" s="1830"/>
      <c r="K4" s="1830"/>
      <c r="L4" s="1830"/>
      <c r="M4" s="1830"/>
      <c r="N4" s="1830"/>
      <c r="O4" s="1830"/>
      <c r="P4" s="1830"/>
      <c r="Q4" s="95"/>
      <c r="R4" s="94"/>
    </row>
    <row r="5" spans="1:20" ht="18.75" x14ac:dyDescent="0.3">
      <c r="A5" s="91"/>
      <c r="B5" s="92"/>
      <c r="C5" s="93"/>
      <c r="D5" s="490"/>
      <c r="E5" s="490"/>
      <c r="F5" s="490"/>
      <c r="G5" s="490"/>
      <c r="H5" s="490"/>
      <c r="I5" s="94"/>
      <c r="J5" s="94"/>
      <c r="K5" s="94"/>
      <c r="L5" s="94"/>
      <c r="M5" s="95"/>
      <c r="N5" s="95"/>
      <c r="O5" s="95"/>
      <c r="P5" s="490"/>
      <c r="Q5" s="95"/>
      <c r="R5" s="94"/>
    </row>
    <row r="6" spans="1:20" ht="18.75" x14ac:dyDescent="0.3">
      <c r="A6" s="1832" t="s">
        <v>89</v>
      </c>
      <c r="B6" s="1832"/>
      <c r="C6" s="1832"/>
      <c r="D6" s="1832"/>
      <c r="E6" s="1832"/>
      <c r="F6" s="1832"/>
      <c r="G6" s="1832"/>
      <c r="H6" s="490"/>
      <c r="I6" s="94"/>
      <c r="J6" s="94"/>
      <c r="K6" s="94"/>
      <c r="L6" s="94"/>
      <c r="M6" s="95"/>
      <c r="N6" s="95"/>
      <c r="O6" s="95"/>
      <c r="P6" s="95"/>
      <c r="Q6" s="95"/>
      <c r="R6" s="94"/>
    </row>
    <row r="7" spans="1:20" ht="18.75" x14ac:dyDescent="0.3">
      <c r="A7" s="1832" t="s">
        <v>90</v>
      </c>
      <c r="B7" s="1832"/>
      <c r="C7" s="1832"/>
      <c r="D7" s="1832"/>
      <c r="E7" s="1832"/>
      <c r="F7" s="1832"/>
      <c r="G7" s="1832"/>
      <c r="H7" s="490"/>
      <c r="I7" s="94"/>
      <c r="J7" s="94"/>
      <c r="K7" s="94"/>
      <c r="L7" s="94"/>
      <c r="M7" s="95"/>
      <c r="N7" s="95"/>
      <c r="O7" s="95"/>
      <c r="P7" s="95"/>
      <c r="Q7" s="95"/>
      <c r="R7" s="94"/>
    </row>
    <row r="8" spans="1:20" ht="18.75" x14ac:dyDescent="0.3">
      <c r="A8" s="1832" t="s">
        <v>91</v>
      </c>
      <c r="B8" s="1832"/>
      <c r="C8" s="1832"/>
      <c r="D8" s="1832"/>
      <c r="E8" s="1832"/>
      <c r="F8" s="1832"/>
      <c r="G8" s="1832"/>
      <c r="H8" s="490"/>
      <c r="I8" s="94"/>
      <c r="J8" s="94"/>
      <c r="K8" s="94"/>
      <c r="L8" s="94"/>
      <c r="M8" s="95"/>
      <c r="N8" s="95"/>
      <c r="O8" s="95"/>
      <c r="P8" s="95"/>
      <c r="Q8" s="95"/>
      <c r="R8" s="94"/>
    </row>
    <row r="9" spans="1:20" ht="18.75" x14ac:dyDescent="0.3">
      <c r="A9" s="1832" t="s">
        <v>1473</v>
      </c>
      <c r="B9" s="1832"/>
      <c r="C9" s="1832"/>
      <c r="D9" s="1832"/>
      <c r="E9" s="1832"/>
      <c r="F9" s="1832"/>
      <c r="G9" s="1832"/>
      <c r="H9" s="490"/>
      <c r="I9" s="94"/>
      <c r="J9" s="94"/>
      <c r="K9" s="94"/>
      <c r="L9" s="94"/>
      <c r="M9" s="95"/>
      <c r="N9" s="95"/>
      <c r="O9" s="95"/>
      <c r="P9" s="95"/>
      <c r="Q9" s="95"/>
      <c r="R9" s="94"/>
    </row>
    <row r="10" spans="1:20" s="26" customFormat="1" ht="24.75" customHeight="1" x14ac:dyDescent="0.25">
      <c r="A10" s="1846"/>
      <c r="B10" s="1846"/>
      <c r="C10" s="1846"/>
      <c r="D10" s="1846"/>
      <c r="E10" s="1846"/>
      <c r="F10" s="1846"/>
      <c r="G10" s="1846"/>
      <c r="H10" s="1846"/>
      <c r="I10" s="1846"/>
      <c r="J10" s="1846"/>
      <c r="K10" s="1846"/>
      <c r="L10" s="1846"/>
      <c r="M10" s="1846"/>
      <c r="N10" s="1846"/>
      <c r="O10" s="1846"/>
      <c r="P10" s="1846"/>
      <c r="Q10" s="372"/>
      <c r="R10" s="372"/>
    </row>
    <row r="11" spans="1:20" s="21" customFormat="1" ht="29.25" customHeight="1" x14ac:dyDescent="0.3">
      <c r="A11" s="1834" t="s">
        <v>1</v>
      </c>
      <c r="B11" s="1834" t="s">
        <v>92</v>
      </c>
      <c r="C11" s="1835" t="s">
        <v>93</v>
      </c>
      <c r="D11" s="1835"/>
      <c r="E11" s="1835"/>
      <c r="F11" s="1835"/>
      <c r="G11" s="1835"/>
      <c r="H11" s="1835"/>
      <c r="I11" s="1835"/>
      <c r="J11" s="1835"/>
      <c r="K11" s="1835"/>
      <c r="L11" s="1835"/>
      <c r="M11" s="1835"/>
      <c r="N11" s="1835"/>
      <c r="O11" s="1835"/>
      <c r="P11" s="1835"/>
      <c r="Q11" s="202"/>
      <c r="R11" s="91"/>
    </row>
    <row r="12" spans="1:20" s="21" customFormat="1" ht="19.5" customHeight="1" x14ac:dyDescent="0.3">
      <c r="A12" s="1834"/>
      <c r="B12" s="1834"/>
      <c r="C12" s="1835" t="s">
        <v>94</v>
      </c>
      <c r="D12" s="1835" t="s">
        <v>95</v>
      </c>
      <c r="E12" s="1835"/>
      <c r="F12" s="1835"/>
      <c r="G12" s="1835"/>
      <c r="H12" s="1835"/>
      <c r="I12" s="1835"/>
      <c r="J12" s="1835"/>
      <c r="K12" s="1835"/>
      <c r="L12" s="1835"/>
      <c r="M12" s="1835"/>
      <c r="N12" s="1835"/>
      <c r="O12" s="1835"/>
      <c r="P12" s="1835"/>
      <c r="Q12" s="202"/>
      <c r="R12" s="91"/>
    </row>
    <row r="13" spans="1:20" s="21" customFormat="1" ht="105.75" customHeight="1" x14ac:dyDescent="0.3">
      <c r="A13" s="1834"/>
      <c r="B13" s="1834"/>
      <c r="C13" s="1835"/>
      <c r="D13" s="1608" t="s">
        <v>97</v>
      </c>
      <c r="E13" s="1608" t="s">
        <v>98</v>
      </c>
      <c r="F13" s="1608" t="s">
        <v>96</v>
      </c>
      <c r="G13" s="1608" t="s">
        <v>443</v>
      </c>
      <c r="H13" s="1609"/>
      <c r="I13" s="1610" t="s">
        <v>97</v>
      </c>
      <c r="J13" s="1610" t="s">
        <v>98</v>
      </c>
      <c r="K13" s="1610" t="s">
        <v>96</v>
      </c>
      <c r="L13" s="1610" t="s">
        <v>99</v>
      </c>
      <c r="M13" s="1611"/>
      <c r="N13" s="1611"/>
      <c r="O13" s="1612"/>
      <c r="P13" s="1608" t="s">
        <v>480</v>
      </c>
      <c r="Q13" s="202"/>
      <c r="R13" s="91"/>
    </row>
    <row r="14" spans="1:20" s="26" customFormat="1" ht="30.75" customHeight="1" x14ac:dyDescent="0.25">
      <c r="A14" s="1833" t="s">
        <v>9</v>
      </c>
      <c r="B14" s="488" t="s">
        <v>100</v>
      </c>
      <c r="C14" s="331">
        <f>D14+E14+F14+G14+P14</f>
        <v>0</v>
      </c>
      <c r="D14" s="331">
        <v>0</v>
      </c>
      <c r="E14" s="331">
        <v>0</v>
      </c>
      <c r="F14" s="331">
        <f>F20</f>
        <v>0</v>
      </c>
      <c r="G14" s="331">
        <v>0</v>
      </c>
      <c r="H14" s="1627">
        <f>I14+J14+K14+L14</f>
        <v>359459.9</v>
      </c>
      <c r="I14" s="1628">
        <v>0</v>
      </c>
      <c r="J14" s="1628">
        <v>304459.90000000002</v>
      </c>
      <c r="K14" s="1628">
        <v>55000</v>
      </c>
      <c r="L14" s="1628">
        <v>0</v>
      </c>
      <c r="M14" s="1627">
        <f>C14-H14</f>
        <v>-359459.9</v>
      </c>
      <c r="N14" s="1627">
        <f>F14-K14</f>
        <v>-55000</v>
      </c>
      <c r="O14" s="1627"/>
      <c r="P14" s="331">
        <v>0</v>
      </c>
      <c r="Q14" s="373"/>
      <c r="R14" s="372"/>
    </row>
    <row r="15" spans="1:20" s="26" customFormat="1" ht="20.100000000000001" customHeight="1" x14ac:dyDescent="0.25">
      <c r="A15" s="1833"/>
      <c r="B15" s="1613" t="s">
        <v>101</v>
      </c>
      <c r="C15" s="331">
        <f>D15+E15+F15+G15+P15</f>
        <v>0</v>
      </c>
      <c r="D15" s="331">
        <v>0</v>
      </c>
      <c r="E15" s="331">
        <v>0</v>
      </c>
      <c r="F15" s="331">
        <f>F21</f>
        <v>0</v>
      </c>
      <c r="G15" s="331">
        <v>0</v>
      </c>
      <c r="H15" s="1627"/>
      <c r="I15" s="1628"/>
      <c r="J15" s="1628"/>
      <c r="K15" s="1628"/>
      <c r="L15" s="1628"/>
      <c r="M15" s="1627"/>
      <c r="N15" s="1627"/>
      <c r="O15" s="1627"/>
      <c r="P15" s="331">
        <v>0</v>
      </c>
      <c r="Q15" s="373"/>
      <c r="R15" s="93"/>
      <c r="S15" s="23"/>
      <c r="T15" s="23"/>
    </row>
    <row r="16" spans="1:20" s="26" customFormat="1" ht="19.5" customHeight="1" x14ac:dyDescent="0.25">
      <c r="A16" s="1833"/>
      <c r="B16" s="1613" t="s">
        <v>102</v>
      </c>
      <c r="C16" s="331">
        <f>C15</f>
        <v>0</v>
      </c>
      <c r="D16" s="331">
        <v>0</v>
      </c>
      <c r="E16" s="331">
        <v>0</v>
      </c>
      <c r="F16" s="331">
        <f>F22</f>
        <v>0</v>
      </c>
      <c r="G16" s="331">
        <v>0</v>
      </c>
      <c r="H16" s="1627"/>
      <c r="I16" s="1628"/>
      <c r="J16" s="1628"/>
      <c r="K16" s="1628"/>
      <c r="L16" s="1628"/>
      <c r="M16" s="1627"/>
      <c r="N16" s="1627"/>
      <c r="O16" s="1627"/>
      <c r="P16" s="331">
        <v>0</v>
      </c>
      <c r="Q16" s="373"/>
      <c r="R16" s="372"/>
    </row>
    <row r="17" spans="1:21" s="26" customFormat="1" ht="40.5" customHeight="1" x14ac:dyDescent="0.25">
      <c r="A17" s="1831" t="s">
        <v>10</v>
      </c>
      <c r="B17" s="1614" t="s">
        <v>755</v>
      </c>
      <c r="C17" s="1629">
        <v>0</v>
      </c>
      <c r="D17" s="1629">
        <v>0</v>
      </c>
      <c r="E17" s="1629">
        <v>0</v>
      </c>
      <c r="F17" s="1629">
        <v>0</v>
      </c>
      <c r="G17" s="1629">
        <v>0</v>
      </c>
      <c r="H17" s="1627"/>
      <c r="I17" s="1628"/>
      <c r="J17" s="1628"/>
      <c r="K17" s="1628"/>
      <c r="L17" s="1628"/>
      <c r="M17" s="1627"/>
      <c r="N17" s="1627"/>
      <c r="O17" s="1627"/>
      <c r="P17" s="1629">
        <v>0</v>
      </c>
      <c r="Q17" s="373"/>
      <c r="R17" s="372"/>
      <c r="S17" s="23"/>
      <c r="T17" s="23"/>
      <c r="U17" s="23"/>
    </row>
    <row r="18" spans="1:21" s="26" customFormat="1" ht="19.5" customHeight="1" x14ac:dyDescent="0.25">
      <c r="A18" s="1831"/>
      <c r="B18" s="1613" t="s">
        <v>101</v>
      </c>
      <c r="C18" s="1629">
        <v>0</v>
      </c>
      <c r="D18" s="1629">
        <v>0</v>
      </c>
      <c r="E18" s="1629">
        <v>0</v>
      </c>
      <c r="F18" s="1629">
        <v>0</v>
      </c>
      <c r="G18" s="1629">
        <v>0</v>
      </c>
      <c r="H18" s="1627"/>
      <c r="I18" s="1628"/>
      <c r="J18" s="1628"/>
      <c r="K18" s="1628"/>
      <c r="L18" s="1628"/>
      <c r="M18" s="1627"/>
      <c r="N18" s="1627"/>
      <c r="O18" s="1627"/>
      <c r="P18" s="1629">
        <v>0</v>
      </c>
      <c r="Q18" s="373"/>
      <c r="R18" s="372"/>
    </row>
    <row r="19" spans="1:21" s="26" customFormat="1" ht="19.5" customHeight="1" x14ac:dyDescent="0.25">
      <c r="A19" s="1831"/>
      <c r="B19" s="1613" t="s">
        <v>102</v>
      </c>
      <c r="C19" s="1629">
        <v>0</v>
      </c>
      <c r="D19" s="1629">
        <v>0</v>
      </c>
      <c r="E19" s="1629">
        <v>0</v>
      </c>
      <c r="F19" s="1629">
        <v>0</v>
      </c>
      <c r="G19" s="1629">
        <v>0</v>
      </c>
      <c r="H19" s="1627"/>
      <c r="I19" s="1628"/>
      <c r="J19" s="1628"/>
      <c r="K19" s="1628"/>
      <c r="L19" s="1628"/>
      <c r="M19" s="1627"/>
      <c r="N19" s="1627"/>
      <c r="O19" s="1627"/>
      <c r="P19" s="1629">
        <v>0</v>
      </c>
      <c r="Q19" s="373"/>
      <c r="R19" s="372"/>
    </row>
    <row r="20" spans="1:21" s="26" customFormat="1" ht="43.5" customHeight="1" x14ac:dyDescent="0.25">
      <c r="A20" s="1831" t="s">
        <v>11</v>
      </c>
      <c r="B20" s="89" t="s">
        <v>84</v>
      </c>
      <c r="C20" s="1629">
        <f>D20+E20+F20+G20+P20</f>
        <v>0</v>
      </c>
      <c r="D20" s="1621">
        <v>0</v>
      </c>
      <c r="E20" s="1621">
        <v>0</v>
      </c>
      <c r="F20" s="1629">
        <f>'здрав '!D18</f>
        <v>0</v>
      </c>
      <c r="G20" s="1629">
        <v>0</v>
      </c>
      <c r="H20" s="1627"/>
      <c r="I20" s="1628"/>
      <c r="J20" s="1628"/>
      <c r="K20" s="1628"/>
      <c r="L20" s="1628"/>
      <c r="M20" s="1627"/>
      <c r="N20" s="1627"/>
      <c r="O20" s="1627"/>
      <c r="P20" s="1629">
        <v>0</v>
      </c>
      <c r="Q20" s="373"/>
      <c r="R20" s="372"/>
    </row>
    <row r="21" spans="1:21" s="26" customFormat="1" ht="20.100000000000001" customHeight="1" x14ac:dyDescent="0.25">
      <c r="A21" s="1831"/>
      <c r="B21" s="1613" t="s">
        <v>101</v>
      </c>
      <c r="C21" s="1629">
        <f>F21</f>
        <v>0</v>
      </c>
      <c r="D21" s="1621">
        <v>0</v>
      </c>
      <c r="E21" s="1621">
        <v>0</v>
      </c>
      <c r="F21" s="1629">
        <f>'здрав '!H17</f>
        <v>0</v>
      </c>
      <c r="G21" s="1629">
        <v>0</v>
      </c>
      <c r="H21" s="1627"/>
      <c r="I21" s="1628"/>
      <c r="J21" s="1628"/>
      <c r="K21" s="1628"/>
      <c r="L21" s="1628"/>
      <c r="M21" s="1627"/>
      <c r="N21" s="1627"/>
      <c r="O21" s="1627"/>
      <c r="P21" s="1629">
        <v>0</v>
      </c>
      <c r="Q21" s="373"/>
      <c r="R21" s="372"/>
    </row>
    <row r="22" spans="1:21" s="26" customFormat="1" ht="19.5" customHeight="1" x14ac:dyDescent="0.25">
      <c r="A22" s="1831"/>
      <c r="B22" s="1613" t="s">
        <v>102</v>
      </c>
      <c r="C22" s="1629">
        <f>0</f>
        <v>0</v>
      </c>
      <c r="D22" s="1621">
        <v>0</v>
      </c>
      <c r="E22" s="1621">
        <v>0</v>
      </c>
      <c r="F22" s="1629">
        <f>0</f>
        <v>0</v>
      </c>
      <c r="G22" s="1629">
        <v>0</v>
      </c>
      <c r="H22" s="1627"/>
      <c r="I22" s="1628"/>
      <c r="J22" s="1628"/>
      <c r="K22" s="1628"/>
      <c r="L22" s="1628"/>
      <c r="M22" s="1627"/>
      <c r="N22" s="1627"/>
      <c r="O22" s="1627"/>
      <c r="P22" s="1629">
        <v>0</v>
      </c>
      <c r="Q22" s="373"/>
      <c r="R22" s="372"/>
    </row>
    <row r="23" spans="1:21" s="26" customFormat="1" ht="19.5" x14ac:dyDescent="0.3">
      <c r="A23" s="1833" t="s">
        <v>12</v>
      </c>
      <c r="B23" s="488" t="s">
        <v>1357</v>
      </c>
      <c r="C23" s="331">
        <f>D23+E23+F23</f>
        <v>777341.79099999997</v>
      </c>
      <c r="D23" s="331">
        <f>D29+D32+D35+D38+D41+D44</f>
        <v>4150.357</v>
      </c>
      <c r="E23" s="331">
        <f>E26+E29+E32+E35+E38+E41+E44</f>
        <v>4337.4399999999996</v>
      </c>
      <c r="F23" s="331">
        <f>F26+F29+F32+F35+F38+F41+F44</f>
        <v>768853.99399999995</v>
      </c>
      <c r="G23" s="331">
        <v>0</v>
      </c>
      <c r="H23" s="1630" t="e">
        <f>I23+J23+K23+L23</f>
        <v>#REF!</v>
      </c>
      <c r="I23" s="1627" t="e">
        <f>I26+I29+I32+#REF!+I38+#REF!</f>
        <v>#REF!</v>
      </c>
      <c r="J23" s="1627" t="e">
        <f>J26+J29+J32+#REF!+J38+#REF!</f>
        <v>#REF!</v>
      </c>
      <c r="K23" s="1627" t="e">
        <f>K26+K29+K32+#REF!+K38+#REF!</f>
        <v>#REF!</v>
      </c>
      <c r="L23" s="1627" t="e">
        <f>L26+L29+L32+#REF!+L38+#REF!</f>
        <v>#REF!</v>
      </c>
      <c r="M23" s="1627" t="e">
        <f>C23-H23</f>
        <v>#REF!</v>
      </c>
      <c r="N23" s="1627" t="e">
        <f>F23-K23</f>
        <v>#REF!</v>
      </c>
      <c r="O23" s="1627">
        <f>G47+G59</f>
        <v>0</v>
      </c>
      <c r="P23" s="331">
        <v>0</v>
      </c>
      <c r="Q23" s="374"/>
      <c r="R23" s="372"/>
    </row>
    <row r="24" spans="1:21" s="26" customFormat="1" ht="20.100000000000001" customHeight="1" x14ac:dyDescent="0.3">
      <c r="A24" s="1833"/>
      <c r="B24" s="1613" t="s">
        <v>101</v>
      </c>
      <c r="C24" s="331">
        <f>D24+E24+F24+G24+P24</f>
        <v>183910.307</v>
      </c>
      <c r="D24" s="331">
        <f t="shared" ref="D24" si="0">D27+D30+D33+D36+D39+D42</f>
        <v>0</v>
      </c>
      <c r="E24" s="331">
        <f>E27+E30+E33+E36+E39+E42+E45</f>
        <v>0</v>
      </c>
      <c r="F24" s="331">
        <f>F27+F30+F33+F36+F39+F42+F45</f>
        <v>183910.307</v>
      </c>
      <c r="G24" s="331">
        <v>0</v>
      </c>
      <c r="H24" s="1630"/>
      <c r="I24" s="1627"/>
      <c r="J24" s="1627"/>
      <c r="K24" s="1627"/>
      <c r="L24" s="1627"/>
      <c r="M24" s="1627"/>
      <c r="N24" s="1627"/>
      <c r="O24" s="1627"/>
      <c r="P24" s="331">
        <v>0</v>
      </c>
      <c r="Q24" s="374"/>
      <c r="R24" s="372"/>
    </row>
    <row r="25" spans="1:21" s="26" customFormat="1" ht="20.100000000000001" customHeight="1" x14ac:dyDescent="0.3">
      <c r="A25" s="1833"/>
      <c r="B25" s="1613" t="s">
        <v>102</v>
      </c>
      <c r="C25" s="331">
        <f>C24/C23*100</f>
        <v>23.658872986027326</v>
      </c>
      <c r="D25" s="331">
        <f>D24/D23*100</f>
        <v>0</v>
      </c>
      <c r="E25" s="331">
        <f>E24/E23*100</f>
        <v>0</v>
      </c>
      <c r="F25" s="331">
        <f>F24/F23*100</f>
        <v>23.920056140073847</v>
      </c>
      <c r="G25" s="331">
        <v>0</v>
      </c>
      <c r="H25" s="1630"/>
      <c r="I25" s="1627"/>
      <c r="J25" s="1627"/>
      <c r="K25" s="1627"/>
      <c r="L25" s="1627"/>
      <c r="M25" s="1627"/>
      <c r="N25" s="1627"/>
      <c r="O25" s="1627"/>
      <c r="P25" s="331">
        <v>0</v>
      </c>
      <c r="Q25" s="374"/>
      <c r="R25" s="372"/>
    </row>
    <row r="26" spans="1:21" ht="43.5" customHeight="1" x14ac:dyDescent="0.3">
      <c r="A26" s="1831" t="s">
        <v>65</v>
      </c>
      <c r="B26" s="90" t="s">
        <v>1402</v>
      </c>
      <c r="C26" s="1631">
        <f>F26+E26</f>
        <v>24545</v>
      </c>
      <c r="D26" s="1621">
        <v>0</v>
      </c>
      <c r="E26" s="1621">
        <f>культура!D17</f>
        <v>0</v>
      </c>
      <c r="F26" s="1631">
        <f>культура!D16</f>
        <v>24545</v>
      </c>
      <c r="G26" s="1629">
        <f>SUM(G29:G32)</f>
        <v>0</v>
      </c>
      <c r="H26" s="1630">
        <f>I26+J26+K26+L26</f>
        <v>17680.180000000004</v>
      </c>
      <c r="I26" s="1632">
        <v>0</v>
      </c>
      <c r="J26" s="1632">
        <v>114.38</v>
      </c>
      <c r="K26" s="1632">
        <v>17565.800000000003</v>
      </c>
      <c r="L26" s="1632">
        <v>0</v>
      </c>
      <c r="M26" s="1630">
        <f>C26-H26</f>
        <v>6864.8199999999961</v>
      </c>
      <c r="N26" s="1632">
        <f>F26-K26</f>
        <v>6979.1999999999971</v>
      </c>
      <c r="O26" s="1633"/>
      <c r="P26" s="1629">
        <f>SUM(P29:P32)</f>
        <v>0</v>
      </c>
      <c r="Q26" s="95"/>
      <c r="R26" s="94"/>
    </row>
    <row r="27" spans="1:21" ht="20.100000000000001" customHeight="1" x14ac:dyDescent="0.3">
      <c r="A27" s="1831"/>
      <c r="B27" s="1613" t="s">
        <v>101</v>
      </c>
      <c r="C27" s="1631">
        <f>E27+F27</f>
        <v>6136.2489999999998</v>
      </c>
      <c r="D27" s="1621">
        <v>0</v>
      </c>
      <c r="E27" s="1621">
        <f>культура!E17</f>
        <v>0</v>
      </c>
      <c r="F27" s="1631">
        <f>культура!E16</f>
        <v>6136.2489999999998</v>
      </c>
      <c r="G27" s="1629">
        <f>SUM(G32:G34)</f>
        <v>0</v>
      </c>
      <c r="H27" s="1630"/>
      <c r="I27" s="1632"/>
      <c r="J27" s="1632"/>
      <c r="K27" s="1632"/>
      <c r="L27" s="1632"/>
      <c r="M27" s="1630"/>
      <c r="N27" s="1632"/>
      <c r="O27" s="1633"/>
      <c r="P27" s="1629">
        <f>SUM(P32:P34)</f>
        <v>0</v>
      </c>
      <c r="Q27" s="95"/>
      <c r="R27" s="94"/>
    </row>
    <row r="28" spans="1:21" ht="20.100000000000001" customHeight="1" x14ac:dyDescent="0.3">
      <c r="A28" s="1831"/>
      <c r="B28" s="1613" t="s">
        <v>102</v>
      </c>
      <c r="C28" s="1631">
        <f>C27/C26*100</f>
        <v>24.999995925850477</v>
      </c>
      <c r="D28" s="1621">
        <v>0</v>
      </c>
      <c r="E28" s="1621">
        <f>F28</f>
        <v>24.999995925850477</v>
      </c>
      <c r="F28" s="1631">
        <f>F27/F26*100</f>
        <v>24.999995925850477</v>
      </c>
      <c r="G28" s="1629">
        <f>SUM(G38:G38)</f>
        <v>0</v>
      </c>
      <c r="H28" s="1630"/>
      <c r="I28" s="1632"/>
      <c r="J28" s="1632"/>
      <c r="K28" s="1632"/>
      <c r="L28" s="1632"/>
      <c r="M28" s="1630"/>
      <c r="N28" s="1632"/>
      <c r="O28" s="1633"/>
      <c r="P28" s="1629">
        <f>SUM(P38:P38)</f>
        <v>0</v>
      </c>
      <c r="Q28" s="95"/>
      <c r="R28" s="94"/>
    </row>
    <row r="29" spans="1:21" ht="19.5" x14ac:dyDescent="0.3">
      <c r="A29" s="1831" t="s">
        <v>66</v>
      </c>
      <c r="B29" s="90" t="s">
        <v>1403</v>
      </c>
      <c r="C29" s="1631">
        <f>D29+E29+F29+G29+P29</f>
        <v>84494.857000000004</v>
      </c>
      <c r="D29" s="1631">
        <f>культура!D33</f>
        <v>593.25699999999995</v>
      </c>
      <c r="E29" s="1631">
        <f>культура!D34</f>
        <v>466.13</v>
      </c>
      <c r="F29" s="1631">
        <f>культура!D35</f>
        <v>83435.47</v>
      </c>
      <c r="G29" s="1631">
        <v>0</v>
      </c>
      <c r="H29" s="1630">
        <f>I29+J29+K29+L29</f>
        <v>80251.17</v>
      </c>
      <c r="I29" s="1634">
        <v>0</v>
      </c>
      <c r="J29" s="1634">
        <v>808.71</v>
      </c>
      <c r="K29" s="1634">
        <v>79442.459999999992</v>
      </c>
      <c r="L29" s="1634">
        <v>0</v>
      </c>
      <c r="M29" s="1627">
        <f>C29-H29</f>
        <v>4243.6870000000054</v>
      </c>
      <c r="N29" s="1634">
        <f>F29-K29</f>
        <v>3993.0100000000093</v>
      </c>
      <c r="O29" s="1635"/>
      <c r="P29" s="1631">
        <v>0</v>
      </c>
      <c r="Q29" s="95"/>
      <c r="R29" s="94"/>
    </row>
    <row r="30" spans="1:21" ht="20.100000000000001" customHeight="1" x14ac:dyDescent="0.3">
      <c r="A30" s="1831"/>
      <c r="B30" s="1613" t="s">
        <v>101</v>
      </c>
      <c r="C30" s="1631">
        <f>D30+E30+F30+G30+P30</f>
        <v>20715</v>
      </c>
      <c r="D30" s="1631">
        <f>культура!E33</f>
        <v>0</v>
      </c>
      <c r="E30" s="1631">
        <f>культура!E34</f>
        <v>0</v>
      </c>
      <c r="F30" s="1631">
        <f>культура!E35</f>
        <v>20715</v>
      </c>
      <c r="G30" s="1631">
        <v>0</v>
      </c>
      <c r="H30" s="1630"/>
      <c r="I30" s="1634"/>
      <c r="J30" s="1634"/>
      <c r="K30" s="1634"/>
      <c r="L30" s="1634"/>
      <c r="M30" s="1627"/>
      <c r="N30" s="1634"/>
      <c r="O30" s="1635"/>
      <c r="P30" s="1631">
        <v>0</v>
      </c>
      <c r="Q30" s="95"/>
      <c r="R30" s="94"/>
    </row>
    <row r="31" spans="1:21" ht="24" customHeight="1" x14ac:dyDescent="0.3">
      <c r="A31" s="1615"/>
      <c r="B31" s="1616" t="s">
        <v>102</v>
      </c>
      <c r="C31" s="1636">
        <f>C30/C29*100</f>
        <v>24.516285056260877</v>
      </c>
      <c r="D31" s="1636">
        <f>D30/D29*100</f>
        <v>0</v>
      </c>
      <c r="E31" s="1636">
        <f t="shared" ref="E31" si="1">E30/E29*100</f>
        <v>0</v>
      </c>
      <c r="F31" s="1636">
        <f>F30/F29*100</f>
        <v>24.827570336692535</v>
      </c>
      <c r="G31" s="1636">
        <v>0</v>
      </c>
      <c r="H31" s="1637"/>
      <c r="I31" s="1638"/>
      <c r="J31" s="1638"/>
      <c r="K31" s="1638"/>
      <c r="L31" s="1638"/>
      <c r="M31" s="1639"/>
      <c r="N31" s="1638"/>
      <c r="O31" s="1640"/>
      <c r="P31" s="1636">
        <v>0</v>
      </c>
      <c r="Q31" s="95"/>
      <c r="R31" s="94"/>
    </row>
    <row r="32" spans="1:21" s="900" customFormat="1" ht="42" customHeight="1" x14ac:dyDescent="0.3">
      <c r="A32" s="1831" t="s">
        <v>103</v>
      </c>
      <c r="B32" s="90" t="s">
        <v>1404</v>
      </c>
      <c r="C32" s="1631">
        <f>D32+E32+F32</f>
        <v>420043.29399999999</v>
      </c>
      <c r="D32" s="1631">
        <f>культура!D78</f>
        <v>3557.1000000000004</v>
      </c>
      <c r="E32" s="1631">
        <f>культура!D79</f>
        <v>2659.1499999999996</v>
      </c>
      <c r="F32" s="1631">
        <f>культура!D80</f>
        <v>413827.04399999999</v>
      </c>
      <c r="G32" s="1631">
        <v>0</v>
      </c>
      <c r="H32" s="1630">
        <f>I32+J32+K32+L32</f>
        <v>373774.52</v>
      </c>
      <c r="I32" s="1634">
        <v>4500</v>
      </c>
      <c r="J32" s="1634">
        <v>3678.7200000000003</v>
      </c>
      <c r="K32" s="1634">
        <v>365595.80000000005</v>
      </c>
      <c r="L32" s="1634">
        <v>0</v>
      </c>
      <c r="M32" s="1627">
        <f>C32-H32</f>
        <v>46268.773999999976</v>
      </c>
      <c r="N32" s="1634">
        <f>F32-K32</f>
        <v>48231.243999999948</v>
      </c>
      <c r="O32" s="1635"/>
      <c r="P32" s="1631">
        <v>0</v>
      </c>
      <c r="Q32" s="95"/>
      <c r="R32" s="898"/>
      <c r="S32" s="899"/>
    </row>
    <row r="33" spans="1:19" ht="20.100000000000001" customHeight="1" x14ac:dyDescent="0.3">
      <c r="A33" s="1831"/>
      <c r="B33" s="1613" t="s">
        <v>101</v>
      </c>
      <c r="C33" s="1631">
        <f>D33+E33+F33</f>
        <v>104488.618</v>
      </c>
      <c r="D33" s="1631">
        <f>культура!E78</f>
        <v>0</v>
      </c>
      <c r="E33" s="1631">
        <f>культура!E79</f>
        <v>0</v>
      </c>
      <c r="F33" s="1631">
        <f>культура!E80</f>
        <v>104488.618</v>
      </c>
      <c r="G33" s="1631">
        <v>0</v>
      </c>
      <c r="H33" s="1630"/>
      <c r="I33" s="1634"/>
      <c r="J33" s="1634"/>
      <c r="K33" s="1634"/>
      <c r="L33" s="1634"/>
      <c r="M33" s="1627"/>
      <c r="N33" s="1634"/>
      <c r="O33" s="1635"/>
      <c r="P33" s="1631">
        <v>0</v>
      </c>
      <c r="Q33" s="95"/>
      <c r="R33" s="94"/>
      <c r="S33" s="901"/>
    </row>
    <row r="34" spans="1:19" ht="20.100000000000001" customHeight="1" x14ac:dyDescent="0.3">
      <c r="A34" s="1831"/>
      <c r="B34" s="1613" t="s">
        <v>102</v>
      </c>
      <c r="C34" s="1631">
        <f>C33/C32*100</f>
        <v>24.875678172355254</v>
      </c>
      <c r="D34" s="1631">
        <f>D33/D32*100</f>
        <v>0</v>
      </c>
      <c r="E34" s="1631">
        <f>E33/E32*100</f>
        <v>0</v>
      </c>
      <c r="F34" s="1631">
        <f>F33/F32*100</f>
        <v>25.24934498964258</v>
      </c>
      <c r="G34" s="1631">
        <v>0</v>
      </c>
      <c r="H34" s="1630"/>
      <c r="I34" s="1634"/>
      <c r="J34" s="1634"/>
      <c r="K34" s="1634"/>
      <c r="L34" s="1634"/>
      <c r="M34" s="1627"/>
      <c r="N34" s="1634"/>
      <c r="O34" s="1635"/>
      <c r="P34" s="1631">
        <v>0</v>
      </c>
      <c r="Q34" s="95"/>
      <c r="R34" s="94"/>
      <c r="S34" s="901"/>
    </row>
    <row r="35" spans="1:19" ht="34.5" customHeight="1" x14ac:dyDescent="0.3">
      <c r="A35" s="1831" t="s">
        <v>104</v>
      </c>
      <c r="B35" s="1614" t="s">
        <v>1244</v>
      </c>
      <c r="C35" s="1631">
        <f>D35+E35+F35+G35+P35</f>
        <v>1196.8800000000001</v>
      </c>
      <c r="D35" s="1631">
        <v>0</v>
      </c>
      <c r="E35" s="1631">
        <f>культура!D101</f>
        <v>0</v>
      </c>
      <c r="F35" s="1631">
        <f>культура!D102</f>
        <v>1196.8800000000001</v>
      </c>
      <c r="G35" s="1631">
        <v>0</v>
      </c>
      <c r="H35" s="1630"/>
      <c r="I35" s="1634"/>
      <c r="J35" s="1634"/>
      <c r="K35" s="1634"/>
      <c r="L35" s="1634"/>
      <c r="M35" s="1627"/>
      <c r="N35" s="1634"/>
      <c r="O35" s="1635"/>
      <c r="P35" s="1631">
        <v>0</v>
      </c>
      <c r="Q35" s="95"/>
      <c r="R35" s="94"/>
      <c r="S35" s="901"/>
    </row>
    <row r="36" spans="1:19" ht="20.100000000000001" customHeight="1" x14ac:dyDescent="0.3">
      <c r="A36" s="1831"/>
      <c r="B36" s="1613" t="s">
        <v>101</v>
      </c>
      <c r="C36" s="1631">
        <f>E36+F36</f>
        <v>0</v>
      </c>
      <c r="D36" s="1631">
        <v>0</v>
      </c>
      <c r="E36" s="1631">
        <f>культура!E101</f>
        <v>0</v>
      </c>
      <c r="F36" s="1631">
        <f>культура!E102</f>
        <v>0</v>
      </c>
      <c r="G36" s="1631">
        <v>0</v>
      </c>
      <c r="H36" s="1630"/>
      <c r="I36" s="1634"/>
      <c r="J36" s="1634"/>
      <c r="K36" s="1634"/>
      <c r="L36" s="1634"/>
      <c r="M36" s="1627"/>
      <c r="N36" s="1634"/>
      <c r="O36" s="1635"/>
      <c r="P36" s="1631">
        <v>0</v>
      </c>
      <c r="Q36" s="95"/>
      <c r="R36" s="94"/>
      <c r="S36" s="901"/>
    </row>
    <row r="37" spans="1:19" ht="20.100000000000001" customHeight="1" x14ac:dyDescent="0.3">
      <c r="A37" s="1831"/>
      <c r="B37" s="1613" t="s">
        <v>102</v>
      </c>
      <c r="C37" s="1631">
        <f>C36/C35*100</f>
        <v>0</v>
      </c>
      <c r="D37" s="1631">
        <v>0</v>
      </c>
      <c r="E37" s="1631">
        <f>культура!E102</f>
        <v>0</v>
      </c>
      <c r="F37" s="1631">
        <f>F36/F35*100</f>
        <v>0</v>
      </c>
      <c r="G37" s="1631">
        <v>0</v>
      </c>
      <c r="H37" s="1630"/>
      <c r="I37" s="1634"/>
      <c r="J37" s="1634"/>
      <c r="K37" s="1634"/>
      <c r="L37" s="1634"/>
      <c r="M37" s="1627"/>
      <c r="N37" s="1634"/>
      <c r="O37" s="1635"/>
      <c r="P37" s="1631">
        <v>0</v>
      </c>
      <c r="Q37" s="95"/>
      <c r="R37" s="94"/>
      <c r="S37" s="901"/>
    </row>
    <row r="38" spans="1:19" ht="19.5" x14ac:dyDescent="0.3">
      <c r="A38" s="1831" t="s">
        <v>105</v>
      </c>
      <c r="B38" s="90" t="s">
        <v>1247</v>
      </c>
      <c r="C38" s="1631">
        <f>D38+E38+F38+G38+P38</f>
        <v>245711.16</v>
      </c>
      <c r="D38" s="1631">
        <v>0</v>
      </c>
      <c r="E38" s="1631">
        <f>культура!D115</f>
        <v>1212.1600000000001</v>
      </c>
      <c r="F38" s="1631">
        <f>культура!D114</f>
        <v>244499</v>
      </c>
      <c r="G38" s="1631">
        <v>0</v>
      </c>
      <c r="H38" s="1630">
        <f>I38+J38+K38+L38</f>
        <v>100041.45000000001</v>
      </c>
      <c r="I38" s="1634">
        <v>0</v>
      </c>
      <c r="J38" s="1634">
        <v>700</v>
      </c>
      <c r="K38" s="1634">
        <v>99341.450000000012</v>
      </c>
      <c r="L38" s="1634">
        <v>0</v>
      </c>
      <c r="M38" s="1627">
        <f>C38-H38</f>
        <v>145669.71</v>
      </c>
      <c r="N38" s="1634">
        <f>F38-K38</f>
        <v>145157.54999999999</v>
      </c>
      <c r="O38" s="1635"/>
      <c r="P38" s="1631">
        <v>0</v>
      </c>
      <c r="Q38" s="95"/>
      <c r="R38" s="94"/>
    </row>
    <row r="39" spans="1:19" ht="20.100000000000001" customHeight="1" x14ac:dyDescent="0.3">
      <c r="A39" s="1831"/>
      <c r="B39" s="1613" t="s">
        <v>101</v>
      </c>
      <c r="C39" s="1631">
        <f>D39+E39+F39</f>
        <v>51819.839999999997</v>
      </c>
      <c r="D39" s="1631">
        <v>0</v>
      </c>
      <c r="E39" s="1631">
        <f>культура!H115</f>
        <v>0</v>
      </c>
      <c r="F39" s="1631">
        <f>культура!E114</f>
        <v>51819.839999999997</v>
      </c>
      <c r="G39" s="1631">
        <v>0</v>
      </c>
      <c r="H39" s="1630"/>
      <c r="I39" s="1634"/>
      <c r="J39" s="1634"/>
      <c r="K39" s="1634"/>
      <c r="L39" s="1634"/>
      <c r="M39" s="1627"/>
      <c r="N39" s="1634"/>
      <c r="O39" s="1635"/>
      <c r="P39" s="1631">
        <v>0</v>
      </c>
      <c r="Q39" s="95"/>
      <c r="R39" s="94"/>
    </row>
    <row r="40" spans="1:19" ht="20.100000000000001" customHeight="1" x14ac:dyDescent="0.3">
      <c r="A40" s="1831"/>
      <c r="B40" s="1613" t="s">
        <v>102</v>
      </c>
      <c r="C40" s="1631">
        <f>C39/C38*100</f>
        <v>21.089738048528197</v>
      </c>
      <c r="D40" s="1631">
        <v>0</v>
      </c>
      <c r="E40" s="1631">
        <f>0</f>
        <v>0</v>
      </c>
      <c r="F40" s="1631">
        <f>F39/F38*100</f>
        <v>21.194295273191301</v>
      </c>
      <c r="G40" s="1631">
        <v>0</v>
      </c>
      <c r="H40" s="1630"/>
      <c r="I40" s="1634"/>
      <c r="J40" s="1634"/>
      <c r="K40" s="1634"/>
      <c r="L40" s="1634"/>
      <c r="M40" s="1627"/>
      <c r="N40" s="1634"/>
      <c r="O40" s="1635"/>
      <c r="P40" s="1631">
        <v>0</v>
      </c>
      <c r="Q40" s="95"/>
      <c r="R40" s="94"/>
    </row>
    <row r="41" spans="1:19" ht="20.100000000000001" customHeight="1" x14ac:dyDescent="0.3">
      <c r="A41" s="1831" t="s">
        <v>429</v>
      </c>
      <c r="B41" s="89" t="s">
        <v>1250</v>
      </c>
      <c r="C41" s="1631">
        <f>F41</f>
        <v>300</v>
      </c>
      <c r="D41" s="1631">
        <v>0</v>
      </c>
      <c r="E41" s="1631">
        <v>0</v>
      </c>
      <c r="F41" s="1631">
        <f>культура!D119</f>
        <v>300</v>
      </c>
      <c r="G41" s="1631">
        <v>0</v>
      </c>
      <c r="H41" s="1630"/>
      <c r="I41" s="1634"/>
      <c r="J41" s="1634"/>
      <c r="K41" s="1634"/>
      <c r="L41" s="1634"/>
      <c r="M41" s="1627"/>
      <c r="N41" s="1634"/>
      <c r="O41" s="1635"/>
      <c r="P41" s="1631">
        <v>0</v>
      </c>
      <c r="Q41" s="95"/>
      <c r="R41" s="94"/>
    </row>
    <row r="42" spans="1:19" ht="20.100000000000001" customHeight="1" x14ac:dyDescent="0.3">
      <c r="A42" s="1831"/>
      <c r="B42" s="1613" t="s">
        <v>101</v>
      </c>
      <c r="C42" s="1631">
        <f>F42</f>
        <v>0</v>
      </c>
      <c r="D42" s="1631">
        <v>0</v>
      </c>
      <c r="E42" s="1631">
        <v>0</v>
      </c>
      <c r="F42" s="1631">
        <f>культура!E119</f>
        <v>0</v>
      </c>
      <c r="G42" s="1631">
        <v>0</v>
      </c>
      <c r="H42" s="1630"/>
      <c r="I42" s="1634"/>
      <c r="J42" s="1634"/>
      <c r="K42" s="1634"/>
      <c r="L42" s="1634"/>
      <c r="M42" s="1627"/>
      <c r="N42" s="1634"/>
      <c r="O42" s="1635"/>
      <c r="P42" s="1631">
        <v>0</v>
      </c>
      <c r="Q42" s="95"/>
      <c r="R42" s="94"/>
    </row>
    <row r="43" spans="1:19" s="26" customFormat="1" ht="20.100000000000001" customHeight="1" x14ac:dyDescent="0.25">
      <c r="A43" s="1831"/>
      <c r="B43" s="1613" t="s">
        <v>102</v>
      </c>
      <c r="C43" s="1629">
        <v>0</v>
      </c>
      <c r="D43" s="1631">
        <v>0</v>
      </c>
      <c r="E43" s="1631">
        <v>0</v>
      </c>
      <c r="F43" s="1631">
        <v>0</v>
      </c>
      <c r="G43" s="1631">
        <v>0</v>
      </c>
      <c r="H43" s="1627"/>
      <c r="I43" s="1628"/>
      <c r="J43" s="1628"/>
      <c r="K43" s="1628"/>
      <c r="L43" s="1628"/>
      <c r="M43" s="1627"/>
      <c r="N43" s="1627"/>
      <c r="O43" s="1627"/>
      <c r="P43" s="1631">
        <v>0</v>
      </c>
      <c r="Q43" s="373"/>
      <c r="R43" s="372"/>
    </row>
    <row r="44" spans="1:19" s="26" customFormat="1" ht="20.100000000000001" customHeight="1" x14ac:dyDescent="0.25">
      <c r="A44" s="613"/>
      <c r="B44" s="89" t="s">
        <v>1399</v>
      </c>
      <c r="C44" s="1629">
        <f>F44</f>
        <v>1050.5999999999999</v>
      </c>
      <c r="D44" s="1631">
        <f>0</f>
        <v>0</v>
      </c>
      <c r="E44" s="1631">
        <f>0</f>
        <v>0</v>
      </c>
      <c r="F44" s="1631">
        <f>культура!D127</f>
        <v>1050.5999999999999</v>
      </c>
      <c r="G44" s="1631">
        <f>0</f>
        <v>0</v>
      </c>
      <c r="H44" s="1627"/>
      <c r="I44" s="1628"/>
      <c r="J44" s="1628"/>
      <c r="K44" s="1628"/>
      <c r="L44" s="1628"/>
      <c r="M44" s="1627"/>
      <c r="N44" s="1627"/>
      <c r="O44" s="1627"/>
      <c r="P44" s="1631">
        <f>0</f>
        <v>0</v>
      </c>
      <c r="Q44" s="373"/>
      <c r="R44" s="372"/>
    </row>
    <row r="45" spans="1:19" s="26" customFormat="1" ht="20.100000000000001" customHeight="1" x14ac:dyDescent="0.25">
      <c r="A45" s="613"/>
      <c r="B45" s="89"/>
      <c r="C45" s="1629">
        <f>F45</f>
        <v>750.6</v>
      </c>
      <c r="D45" s="1631">
        <f>0</f>
        <v>0</v>
      </c>
      <c r="E45" s="1631">
        <f>0</f>
        <v>0</v>
      </c>
      <c r="F45" s="1631">
        <f>культура!E127</f>
        <v>750.6</v>
      </c>
      <c r="G45" s="1631">
        <f>0</f>
        <v>0</v>
      </c>
      <c r="H45" s="1627"/>
      <c r="I45" s="1628"/>
      <c r="J45" s="1628"/>
      <c r="K45" s="1628"/>
      <c r="L45" s="1628"/>
      <c r="M45" s="1627"/>
      <c r="N45" s="1627"/>
      <c r="O45" s="1627"/>
      <c r="P45" s="1631">
        <f>0</f>
        <v>0</v>
      </c>
      <c r="Q45" s="373"/>
      <c r="R45" s="372"/>
    </row>
    <row r="46" spans="1:19" s="26" customFormat="1" ht="20.100000000000001" customHeight="1" x14ac:dyDescent="0.25">
      <c r="A46" s="613"/>
      <c r="B46" s="1613"/>
      <c r="C46" s="1629">
        <f>C45/C44*100</f>
        <v>71.444888635065681</v>
      </c>
      <c r="D46" s="1631">
        <f>0</f>
        <v>0</v>
      </c>
      <c r="E46" s="1631">
        <f>0</f>
        <v>0</v>
      </c>
      <c r="F46" s="1631">
        <f>F45/F44*100</f>
        <v>71.444888635065681</v>
      </c>
      <c r="G46" s="1631">
        <f>0</f>
        <v>0</v>
      </c>
      <c r="H46" s="1627"/>
      <c r="I46" s="1628"/>
      <c r="J46" s="1628"/>
      <c r="K46" s="1628"/>
      <c r="L46" s="1628"/>
      <c r="M46" s="1627"/>
      <c r="N46" s="1627"/>
      <c r="O46" s="1627"/>
      <c r="P46" s="1631">
        <f>0</f>
        <v>0</v>
      </c>
      <c r="Q46" s="373"/>
      <c r="R46" s="372"/>
    </row>
    <row r="47" spans="1:19" s="26" customFormat="1" ht="24" customHeight="1" x14ac:dyDescent="0.3">
      <c r="A47" s="1833" t="s">
        <v>14</v>
      </c>
      <c r="B47" s="488" t="s">
        <v>106</v>
      </c>
      <c r="C47" s="331">
        <f t="shared" ref="C47:F48" si="2">C50+C53+C56</f>
        <v>8183501.3909999998</v>
      </c>
      <c r="D47" s="331">
        <f t="shared" si="2"/>
        <v>277424.99400000001</v>
      </c>
      <c r="E47" s="331">
        <f t="shared" si="2"/>
        <v>6106435.8559999997</v>
      </c>
      <c r="F47" s="331">
        <f t="shared" si="2"/>
        <v>1799640.5410000002</v>
      </c>
      <c r="G47" s="331">
        <v>0</v>
      </c>
      <c r="H47" s="1627" t="e">
        <f>I47+J47+K47+L47</f>
        <v>#REF!</v>
      </c>
      <c r="I47" s="1627" t="e">
        <f>#REF!+I50+I53+I56</f>
        <v>#REF!</v>
      </c>
      <c r="J47" s="1627" t="e">
        <f>#REF!+J50+J53+J56</f>
        <v>#REF!</v>
      </c>
      <c r="K47" s="1627" t="e">
        <f>#REF!+K50+K53+K56</f>
        <v>#REF!</v>
      </c>
      <c r="L47" s="1627" t="e">
        <f>#REF!+L50+L53+L56</f>
        <v>#REF!</v>
      </c>
      <c r="M47" s="1627" t="e">
        <f>C47-H47</f>
        <v>#REF!</v>
      </c>
      <c r="N47" s="1627" t="e">
        <f>F47-K47</f>
        <v>#REF!</v>
      </c>
      <c r="O47" s="1627"/>
      <c r="P47" s="331">
        <v>0</v>
      </c>
      <c r="Q47" s="374"/>
      <c r="R47" s="372"/>
    </row>
    <row r="48" spans="1:19" s="26" customFormat="1" ht="20.100000000000001" customHeight="1" x14ac:dyDescent="0.3">
      <c r="A48" s="1833"/>
      <c r="B48" s="1613" t="s">
        <v>101</v>
      </c>
      <c r="C48" s="331">
        <f t="shared" si="2"/>
        <v>1849863.2740000002</v>
      </c>
      <c r="D48" s="331">
        <f t="shared" si="2"/>
        <v>55469.491999999998</v>
      </c>
      <c r="E48" s="331">
        <f t="shared" si="2"/>
        <v>1406650.388</v>
      </c>
      <c r="F48" s="331">
        <f t="shared" si="2"/>
        <v>387743.39400000003</v>
      </c>
      <c r="G48" s="331">
        <v>0</v>
      </c>
      <c r="H48" s="1627"/>
      <c r="I48" s="1627"/>
      <c r="J48" s="1627"/>
      <c r="K48" s="1627"/>
      <c r="L48" s="1627"/>
      <c r="M48" s="1627"/>
      <c r="N48" s="1627"/>
      <c r="O48" s="1627"/>
      <c r="P48" s="331">
        <v>0</v>
      </c>
      <c r="Q48" s="374"/>
      <c r="R48" s="372"/>
    </row>
    <row r="49" spans="1:18" s="26" customFormat="1" ht="20.100000000000001" customHeight="1" x14ac:dyDescent="0.3">
      <c r="A49" s="1833"/>
      <c r="B49" s="1613" t="s">
        <v>102</v>
      </c>
      <c r="C49" s="331">
        <f>C48/C47*100</f>
        <v>22.604789632399054</v>
      </c>
      <c r="D49" s="331">
        <f>D48/D47*100</f>
        <v>19.994410453154771</v>
      </c>
      <c r="E49" s="331">
        <f>E48/E47*100</f>
        <v>23.035538588649349</v>
      </c>
      <c r="F49" s="331">
        <f>F48/F47*100</f>
        <v>21.54560231147849</v>
      </c>
      <c r="G49" s="331">
        <v>0</v>
      </c>
      <c r="H49" s="1627"/>
      <c r="I49" s="1627"/>
      <c r="J49" s="1627"/>
      <c r="K49" s="1627"/>
      <c r="L49" s="1627"/>
      <c r="M49" s="1627"/>
      <c r="N49" s="1627"/>
      <c r="O49" s="1627"/>
      <c r="P49" s="331">
        <v>0</v>
      </c>
      <c r="Q49" s="374"/>
      <c r="R49" s="372"/>
    </row>
    <row r="50" spans="1:18" s="26" customFormat="1" ht="19.5" x14ac:dyDescent="0.25">
      <c r="A50" s="1831" t="s">
        <v>108</v>
      </c>
      <c r="B50" s="90" t="s">
        <v>1023</v>
      </c>
      <c r="C50" s="1629">
        <f>D50+E50+F50+G50+P50</f>
        <v>7969177.1909999996</v>
      </c>
      <c r="D50" s="1629">
        <f>'образование '!D130</f>
        <v>277424.99400000001</v>
      </c>
      <c r="E50" s="1629">
        <f>'образование '!D131</f>
        <v>6106435.8559999997</v>
      </c>
      <c r="F50" s="1629">
        <f>'образование '!D132</f>
        <v>1585316.3410000002</v>
      </c>
      <c r="G50" s="1629">
        <v>0</v>
      </c>
      <c r="H50" s="1630">
        <f>I50+J50+K50+L50</f>
        <v>4413344.9800000004</v>
      </c>
      <c r="I50" s="1632">
        <v>0</v>
      </c>
      <c r="J50" s="1634">
        <v>2115684.36</v>
      </c>
      <c r="K50" s="1634">
        <v>255420.61999999997</v>
      </c>
      <c r="L50" s="1634">
        <v>2042240</v>
      </c>
      <c r="M50" s="1627">
        <f>C50-H50</f>
        <v>3555832.2109999992</v>
      </c>
      <c r="N50" s="1634">
        <f>F50-K50</f>
        <v>1329895.7210000004</v>
      </c>
      <c r="O50" s="1627"/>
      <c r="P50" s="1629">
        <v>0</v>
      </c>
      <c r="Q50" s="372"/>
      <c r="R50" s="372"/>
    </row>
    <row r="51" spans="1:18" s="26" customFormat="1" ht="21.75" customHeight="1" x14ac:dyDescent="0.25">
      <c r="A51" s="1831"/>
      <c r="B51" s="1613" t="s">
        <v>101</v>
      </c>
      <c r="C51" s="1629">
        <f>D51+E51+F51+G51+P51</f>
        <v>1807541.7540000002</v>
      </c>
      <c r="D51" s="1629">
        <f>'образование '!E130</f>
        <v>55469.491999999998</v>
      </c>
      <c r="E51" s="1629">
        <f>'образование '!E131</f>
        <v>1406650.388</v>
      </c>
      <c r="F51" s="1629">
        <f>'образование '!E132</f>
        <v>345421.87400000001</v>
      </c>
      <c r="G51" s="1629">
        <v>0</v>
      </c>
      <c r="H51" s="1630"/>
      <c r="I51" s="1632"/>
      <c r="J51" s="1634"/>
      <c r="K51" s="1634"/>
      <c r="L51" s="1634"/>
      <c r="M51" s="1627"/>
      <c r="N51" s="1634"/>
      <c r="O51" s="1627"/>
      <c r="P51" s="1629">
        <v>0</v>
      </c>
      <c r="Q51" s="372"/>
      <c r="R51" s="372"/>
    </row>
    <row r="52" spans="1:18" s="26" customFormat="1" ht="18" customHeight="1" x14ac:dyDescent="0.25">
      <c r="A52" s="1831"/>
      <c r="B52" s="1613" t="s">
        <v>102</v>
      </c>
      <c r="C52" s="1629">
        <f>C51/C50*100</f>
        <v>22.681660988054698</v>
      </c>
      <c r="D52" s="1629">
        <f>D51/D50*100</f>
        <v>19.994410453154771</v>
      </c>
      <c r="E52" s="1629">
        <f>E51/E50*100</f>
        <v>23.035538588649349</v>
      </c>
      <c r="F52" s="1629">
        <f>F51/F50*100</f>
        <v>21.788829463658445</v>
      </c>
      <c r="G52" s="1629">
        <v>0</v>
      </c>
      <c r="H52" s="1630"/>
      <c r="I52" s="1632"/>
      <c r="J52" s="1632"/>
      <c r="K52" s="1632"/>
      <c r="L52" s="1634"/>
      <c r="M52" s="1627"/>
      <c r="N52" s="1634"/>
      <c r="O52" s="1627"/>
      <c r="P52" s="1629">
        <v>0</v>
      </c>
      <c r="Q52" s="372"/>
      <c r="R52" s="372"/>
    </row>
    <row r="53" spans="1:18" s="26" customFormat="1" ht="39" customHeight="1" x14ac:dyDescent="0.25">
      <c r="A53" s="1836" t="s">
        <v>109</v>
      </c>
      <c r="B53" s="90" t="s">
        <v>1178</v>
      </c>
      <c r="C53" s="1629">
        <f>D53+E53+F53+G53</f>
        <v>188038.2</v>
      </c>
      <c r="D53" s="1629">
        <v>0</v>
      </c>
      <c r="E53" s="1629">
        <v>0</v>
      </c>
      <c r="F53" s="1629">
        <f>'образование '!D217</f>
        <v>188038.2</v>
      </c>
      <c r="G53" s="1629">
        <v>0</v>
      </c>
      <c r="H53" s="1630">
        <f>I53+J53+K53+L53</f>
        <v>301811.16000000003</v>
      </c>
      <c r="I53" s="1632">
        <v>0</v>
      </c>
      <c r="J53" s="1634">
        <v>2353</v>
      </c>
      <c r="K53" s="1634">
        <v>299458.16000000003</v>
      </c>
      <c r="L53" s="1634">
        <v>0</v>
      </c>
      <c r="M53" s="1627">
        <f>C53-H53</f>
        <v>-113772.96000000002</v>
      </c>
      <c r="N53" s="1634">
        <f>F53-K53</f>
        <v>-111419.96000000002</v>
      </c>
      <c r="O53" s="1627">
        <f>E14+E47+E59</f>
        <v>6145676.8559999997</v>
      </c>
      <c r="P53" s="1629">
        <v>0</v>
      </c>
      <c r="Q53" s="372"/>
      <c r="R53" s="372"/>
    </row>
    <row r="54" spans="1:18" s="26" customFormat="1" ht="20.100000000000001" customHeight="1" x14ac:dyDescent="0.25">
      <c r="A54" s="1837"/>
      <c r="B54" s="1613" t="s">
        <v>101</v>
      </c>
      <c r="C54" s="1629">
        <f>D54+E54+F54+G54</f>
        <v>36012.19</v>
      </c>
      <c r="D54" s="1629">
        <v>0</v>
      </c>
      <c r="E54" s="1629">
        <v>0</v>
      </c>
      <c r="F54" s="1629">
        <f>'образование '!E217</f>
        <v>36012.19</v>
      </c>
      <c r="G54" s="1629">
        <v>0</v>
      </c>
      <c r="H54" s="1630"/>
      <c r="I54" s="1632"/>
      <c r="J54" s="1634"/>
      <c r="K54" s="1634"/>
      <c r="L54" s="1634"/>
      <c r="M54" s="1627"/>
      <c r="N54" s="1634"/>
      <c r="O54" s="1627"/>
      <c r="P54" s="1629">
        <v>0</v>
      </c>
      <c r="Q54" s="372"/>
      <c r="R54" s="372"/>
    </row>
    <row r="55" spans="1:18" s="26" customFormat="1" ht="20.100000000000001" customHeight="1" x14ac:dyDescent="0.25">
      <c r="A55" s="1838"/>
      <c r="B55" s="1613" t="s">
        <v>102</v>
      </c>
      <c r="C55" s="1629">
        <f>C54/C53*100</f>
        <v>19.151528785108557</v>
      </c>
      <c r="D55" s="1629">
        <v>0</v>
      </c>
      <c r="E55" s="1629">
        <v>0</v>
      </c>
      <c r="F55" s="1629">
        <f>F54/F53*100</f>
        <v>19.151528785108557</v>
      </c>
      <c r="G55" s="1629">
        <v>0</v>
      </c>
      <c r="H55" s="1630"/>
      <c r="I55" s="1632"/>
      <c r="J55" s="1632"/>
      <c r="K55" s="1632"/>
      <c r="L55" s="1634"/>
      <c r="M55" s="1627"/>
      <c r="N55" s="1634"/>
      <c r="O55" s="1627"/>
      <c r="P55" s="1629">
        <v>0</v>
      </c>
      <c r="Q55" s="372"/>
      <c r="R55" s="372"/>
    </row>
    <row r="56" spans="1:18" s="26" customFormat="1" ht="25.5" customHeight="1" x14ac:dyDescent="0.25">
      <c r="A56" s="1831" t="s">
        <v>110</v>
      </c>
      <c r="B56" s="90" t="s">
        <v>385</v>
      </c>
      <c r="C56" s="1629">
        <f>F56</f>
        <v>26286</v>
      </c>
      <c r="D56" s="1629">
        <v>0</v>
      </c>
      <c r="E56" s="1629">
        <v>0</v>
      </c>
      <c r="F56" s="1629">
        <f>'образование '!D224</f>
        <v>26286</v>
      </c>
      <c r="G56" s="1629">
        <v>0</v>
      </c>
      <c r="H56" s="1630">
        <f>I56+J56+K56+L56</f>
        <v>985886.20000000007</v>
      </c>
      <c r="I56" s="1632">
        <v>0</v>
      </c>
      <c r="J56" s="1634">
        <v>2210</v>
      </c>
      <c r="K56" s="1634">
        <v>983676.20000000007</v>
      </c>
      <c r="L56" s="1634">
        <v>0</v>
      </c>
      <c r="M56" s="1627">
        <f>C56-H56</f>
        <v>-959600.20000000007</v>
      </c>
      <c r="N56" s="1634">
        <f>F56-K56</f>
        <v>-957390.20000000007</v>
      </c>
      <c r="O56" s="1627">
        <f>F14+F47+F23+F206+F80+F59+F239</f>
        <v>3283249.9909999999</v>
      </c>
      <c r="P56" s="1629">
        <v>0</v>
      </c>
      <c r="Q56" s="372"/>
      <c r="R56" s="372"/>
    </row>
    <row r="57" spans="1:18" s="26" customFormat="1" ht="20.100000000000001" customHeight="1" x14ac:dyDescent="0.25">
      <c r="A57" s="1831"/>
      <c r="B57" s="1613" t="s">
        <v>101</v>
      </c>
      <c r="C57" s="1629">
        <f>F57</f>
        <v>6309.33</v>
      </c>
      <c r="D57" s="1629">
        <v>0</v>
      </c>
      <c r="E57" s="1629">
        <v>0</v>
      </c>
      <c r="F57" s="1629">
        <f>'образование '!E224</f>
        <v>6309.33</v>
      </c>
      <c r="G57" s="1629">
        <v>0</v>
      </c>
      <c r="H57" s="1630"/>
      <c r="I57" s="1632"/>
      <c r="J57" s="1634"/>
      <c r="K57" s="1634"/>
      <c r="L57" s="1634"/>
      <c r="M57" s="1627"/>
      <c r="N57" s="1634"/>
      <c r="O57" s="1627"/>
      <c r="P57" s="1629">
        <v>0</v>
      </c>
      <c r="Q57" s="372"/>
      <c r="R57" s="372"/>
    </row>
    <row r="58" spans="1:18" s="26" customFormat="1" ht="20.100000000000001" customHeight="1" x14ac:dyDescent="0.25">
      <c r="A58" s="1831"/>
      <c r="B58" s="1613" t="s">
        <v>102</v>
      </c>
      <c r="C58" s="1629">
        <f>C57/C56*100</f>
        <v>24.0026249714677</v>
      </c>
      <c r="D58" s="1629">
        <v>0</v>
      </c>
      <c r="E58" s="1629">
        <v>0</v>
      </c>
      <c r="F58" s="1629">
        <f>F57/F56*100</f>
        <v>24.0026249714677</v>
      </c>
      <c r="G58" s="1629">
        <v>0</v>
      </c>
      <c r="H58" s="1630"/>
      <c r="I58" s="1632"/>
      <c r="J58" s="1632"/>
      <c r="K58" s="1632"/>
      <c r="L58" s="1634"/>
      <c r="M58" s="1627"/>
      <c r="N58" s="1634"/>
      <c r="O58" s="1627"/>
      <c r="P58" s="1629">
        <v>0</v>
      </c>
      <c r="Q58" s="372"/>
      <c r="R58" s="372"/>
    </row>
    <row r="59" spans="1:18" s="26" customFormat="1" ht="25.5" customHeight="1" x14ac:dyDescent="0.3">
      <c r="A59" s="1833" t="s">
        <v>111</v>
      </c>
      <c r="B59" s="1300" t="s">
        <v>112</v>
      </c>
      <c r="C59" s="331">
        <f>SUM(D59:G59)</f>
        <v>138238.337</v>
      </c>
      <c r="D59" s="1620">
        <v>0</v>
      </c>
      <c r="E59" s="1620">
        <f>E62+E65+E68+E74+E71</f>
        <v>39241</v>
      </c>
      <c r="F59" s="1620">
        <f>F62+F65+F74+F77</f>
        <v>98997.337</v>
      </c>
      <c r="G59" s="1620">
        <v>0</v>
      </c>
      <c r="H59" s="1627">
        <f>I59+J59+K59+L59</f>
        <v>177143.35</v>
      </c>
      <c r="I59" s="1627">
        <v>0</v>
      </c>
      <c r="J59" s="1627">
        <v>122764</v>
      </c>
      <c r="K59" s="1627">
        <v>53150.65</v>
      </c>
      <c r="L59" s="1627">
        <v>1228.7</v>
      </c>
      <c r="M59" s="1627">
        <f>C59-H59</f>
        <v>-38905.013000000006</v>
      </c>
      <c r="N59" s="1627">
        <f>F59-K59</f>
        <v>45846.686999999998</v>
      </c>
      <c r="O59" s="1627"/>
      <c r="P59" s="1620">
        <v>0</v>
      </c>
      <c r="Q59" s="374"/>
      <c r="R59" s="372"/>
    </row>
    <row r="60" spans="1:18" s="26" customFormat="1" ht="20.100000000000001" customHeight="1" x14ac:dyDescent="0.3">
      <c r="A60" s="1833"/>
      <c r="B60" s="1613" t="s">
        <v>101</v>
      </c>
      <c r="C60" s="331">
        <f>E60+F60</f>
        <v>14770.632999999998</v>
      </c>
      <c r="D60" s="1620">
        <v>0</v>
      </c>
      <c r="E60" s="1620">
        <f>E63+E66+E69+E75+E72</f>
        <v>3536.1210000000001</v>
      </c>
      <c r="F60" s="1620">
        <f>F63+F66+F78+F75</f>
        <v>11234.511999999999</v>
      </c>
      <c r="G60" s="1620">
        <f>G63+G66</f>
        <v>0</v>
      </c>
      <c r="H60" s="1627"/>
      <c r="I60" s="1627"/>
      <c r="J60" s="1627"/>
      <c r="K60" s="1627"/>
      <c r="L60" s="1627"/>
      <c r="M60" s="1627"/>
      <c r="N60" s="1627"/>
      <c r="O60" s="1627"/>
      <c r="P60" s="1620">
        <f>P63+P66</f>
        <v>0</v>
      </c>
      <c r="Q60" s="374"/>
      <c r="R60" s="372"/>
    </row>
    <row r="61" spans="1:18" s="26" customFormat="1" ht="21" customHeight="1" x14ac:dyDescent="0.3">
      <c r="A61" s="1833"/>
      <c r="B61" s="1613" t="s">
        <v>102</v>
      </c>
      <c r="C61" s="1620">
        <f>C60/C59*100</f>
        <v>10.684903566222733</v>
      </c>
      <c r="D61" s="1620">
        <v>0</v>
      </c>
      <c r="E61" s="1620">
        <f>E60/E59*100</f>
        <v>9.0112917611681667</v>
      </c>
      <c r="F61" s="1620">
        <f>F60/F59*100</f>
        <v>11.348297176923051</v>
      </c>
      <c r="G61" s="1620">
        <v>0</v>
      </c>
      <c r="H61" s="1627"/>
      <c r="I61" s="1627"/>
      <c r="J61" s="1627"/>
      <c r="K61" s="1627"/>
      <c r="L61" s="1627"/>
      <c r="M61" s="1627"/>
      <c r="N61" s="1627"/>
      <c r="O61" s="1627"/>
      <c r="P61" s="1620">
        <v>0</v>
      </c>
      <c r="Q61" s="374"/>
      <c r="R61" s="372"/>
    </row>
    <row r="62" spans="1:18" s="26" customFormat="1" ht="25.5" customHeight="1" x14ac:dyDescent="0.3">
      <c r="A62" s="1831" t="s">
        <v>113</v>
      </c>
      <c r="B62" s="89" t="s">
        <v>271</v>
      </c>
      <c r="C62" s="1629">
        <f>SUM(D62:G62)</f>
        <v>77211.337</v>
      </c>
      <c r="D62" s="1631">
        <v>0</v>
      </c>
      <c r="E62" s="1631">
        <f>0</f>
        <v>0</v>
      </c>
      <c r="F62" s="1631">
        <f>соцзащита!D31</f>
        <v>77211.337</v>
      </c>
      <c r="G62" s="1631">
        <v>0</v>
      </c>
      <c r="H62" s="1627"/>
      <c r="I62" s="1627"/>
      <c r="J62" s="1627"/>
      <c r="K62" s="1627"/>
      <c r="L62" s="1627"/>
      <c r="M62" s="1627"/>
      <c r="N62" s="1627"/>
      <c r="O62" s="1627"/>
      <c r="P62" s="1631">
        <v>0</v>
      </c>
      <c r="Q62" s="374"/>
      <c r="R62" s="372"/>
    </row>
    <row r="63" spans="1:18" s="26" customFormat="1" ht="18.75" x14ac:dyDescent="0.3">
      <c r="A63" s="1831"/>
      <c r="B63" s="1613" t="s">
        <v>101</v>
      </c>
      <c r="C63" s="1629">
        <f>SUM(D63:G63)</f>
        <v>11234.511999999999</v>
      </c>
      <c r="D63" s="1631">
        <v>0</v>
      </c>
      <c r="E63" s="1631">
        <f>0</f>
        <v>0</v>
      </c>
      <c r="F63" s="1631">
        <f>соцзащита!E31</f>
        <v>11234.511999999999</v>
      </c>
      <c r="G63" s="1631">
        <v>0</v>
      </c>
      <c r="H63" s="1627"/>
      <c r="I63" s="1627"/>
      <c r="J63" s="1627"/>
      <c r="K63" s="1627"/>
      <c r="L63" s="1627"/>
      <c r="M63" s="1627"/>
      <c r="N63" s="1627"/>
      <c r="O63" s="1627"/>
      <c r="P63" s="1631">
        <v>0</v>
      </c>
      <c r="Q63" s="374"/>
      <c r="R63" s="372"/>
    </row>
    <row r="64" spans="1:18" s="26" customFormat="1" ht="18.75" x14ac:dyDescent="0.3">
      <c r="A64" s="1831"/>
      <c r="B64" s="1613" t="s">
        <v>102</v>
      </c>
      <c r="C64" s="1629">
        <f>C63/C62*100</f>
        <v>14.55033993259306</v>
      </c>
      <c r="D64" s="1629">
        <v>0</v>
      </c>
      <c r="E64" s="1631">
        <f>0</f>
        <v>0</v>
      </c>
      <c r="F64" s="1629">
        <f>F63/F62*100</f>
        <v>14.55033993259306</v>
      </c>
      <c r="G64" s="1629">
        <v>0</v>
      </c>
      <c r="H64" s="1627"/>
      <c r="I64" s="1627"/>
      <c r="J64" s="1627"/>
      <c r="K64" s="1627"/>
      <c r="L64" s="1627"/>
      <c r="M64" s="1627"/>
      <c r="N64" s="1627"/>
      <c r="O64" s="1627"/>
      <c r="P64" s="1629">
        <v>0</v>
      </c>
      <c r="Q64" s="374"/>
      <c r="R64" s="372"/>
    </row>
    <row r="65" spans="1:18" s="26" customFormat="1" ht="26.25" customHeight="1" x14ac:dyDescent="0.3">
      <c r="A65" s="1831" t="s">
        <v>114</v>
      </c>
      <c r="B65" s="89" t="s">
        <v>1281</v>
      </c>
      <c r="C65" s="1629">
        <f>D65+E65+F65+G65</f>
        <v>39748</v>
      </c>
      <c r="D65" s="1631">
        <v>0</v>
      </c>
      <c r="E65" s="1631">
        <f>соцзащита!D70</f>
        <v>18562</v>
      </c>
      <c r="F65" s="1631">
        <f>соцзащита!D71</f>
        <v>21186</v>
      </c>
      <c r="G65" s="1631">
        <v>0</v>
      </c>
      <c r="H65" s="1627"/>
      <c r="I65" s="1627"/>
      <c r="J65" s="1627"/>
      <c r="K65" s="1627"/>
      <c r="L65" s="1627"/>
      <c r="M65" s="1627"/>
      <c r="N65" s="1627"/>
      <c r="O65" s="1627"/>
      <c r="P65" s="1631">
        <v>0</v>
      </c>
      <c r="Q65" s="374"/>
      <c r="R65" s="372"/>
    </row>
    <row r="66" spans="1:18" s="26" customFormat="1" ht="20.100000000000001" customHeight="1" x14ac:dyDescent="0.3">
      <c r="A66" s="1831"/>
      <c r="B66" s="1613" t="s">
        <v>101</v>
      </c>
      <c r="C66" s="1629">
        <f>D66+E66+F66+G66</f>
        <v>0</v>
      </c>
      <c r="D66" s="1631">
        <v>0</v>
      </c>
      <c r="E66" s="1631">
        <f>соцзащита!H70</f>
        <v>0</v>
      </c>
      <c r="F66" s="1631">
        <f>соцзащита!H71</f>
        <v>0</v>
      </c>
      <c r="G66" s="1631">
        <v>0</v>
      </c>
      <c r="H66" s="1627"/>
      <c r="I66" s="1627"/>
      <c r="J66" s="1627"/>
      <c r="K66" s="1627"/>
      <c r="L66" s="1627"/>
      <c r="M66" s="1627"/>
      <c r="N66" s="1627"/>
      <c r="O66" s="1627"/>
      <c r="P66" s="1631">
        <v>0</v>
      </c>
      <c r="Q66" s="374"/>
      <c r="R66" s="372"/>
    </row>
    <row r="67" spans="1:18" s="26" customFormat="1" ht="20.100000000000001" customHeight="1" x14ac:dyDescent="0.3">
      <c r="A67" s="1831"/>
      <c r="B67" s="1613" t="s">
        <v>102</v>
      </c>
      <c r="C67" s="1629">
        <f>C66/C65*100</f>
        <v>0</v>
      </c>
      <c r="D67" s="1629">
        <v>0</v>
      </c>
      <c r="E67" s="1629">
        <f t="shared" ref="E67:F67" si="3">E66/E65*100</f>
        <v>0</v>
      </c>
      <c r="F67" s="1629">
        <f t="shared" si="3"/>
        <v>0</v>
      </c>
      <c r="G67" s="1629">
        <v>0</v>
      </c>
      <c r="H67" s="1627"/>
      <c r="I67" s="1627"/>
      <c r="J67" s="1627"/>
      <c r="K67" s="1627"/>
      <c r="L67" s="1627"/>
      <c r="M67" s="1627"/>
      <c r="N67" s="1627"/>
      <c r="O67" s="1627"/>
      <c r="P67" s="1629">
        <v>0</v>
      </c>
      <c r="Q67" s="374"/>
      <c r="R67" s="372"/>
    </row>
    <row r="68" spans="1:18" s="26" customFormat="1" ht="39" customHeight="1" x14ac:dyDescent="0.3">
      <c r="A68" s="1831" t="s">
        <v>115</v>
      </c>
      <c r="B68" s="89" t="s">
        <v>980</v>
      </c>
      <c r="C68" s="1629">
        <f>SUM(D68:G68)</f>
        <v>0</v>
      </c>
      <c r="D68" s="1629">
        <v>0</v>
      </c>
      <c r="E68" s="1629">
        <f>0</f>
        <v>0</v>
      </c>
      <c r="F68" s="1629">
        <f>0</f>
        <v>0</v>
      </c>
      <c r="G68" s="1629">
        <v>0</v>
      </c>
      <c r="H68" s="1627"/>
      <c r="I68" s="1627"/>
      <c r="J68" s="1627"/>
      <c r="K68" s="1627"/>
      <c r="L68" s="1627"/>
      <c r="M68" s="1627"/>
      <c r="N68" s="1627"/>
      <c r="O68" s="1627"/>
      <c r="P68" s="1629">
        <v>0</v>
      </c>
      <c r="Q68" s="374"/>
      <c r="R68" s="372"/>
    </row>
    <row r="69" spans="1:18" s="26" customFormat="1" ht="20.100000000000001" customHeight="1" x14ac:dyDescent="0.3">
      <c r="A69" s="1831"/>
      <c r="B69" s="1613" t="s">
        <v>101</v>
      </c>
      <c r="C69" s="1629">
        <f>D69+E69+F69+G69</f>
        <v>0</v>
      </c>
      <c r="D69" s="1631">
        <v>0</v>
      </c>
      <c r="E69" s="1629">
        <f>0</f>
        <v>0</v>
      </c>
      <c r="F69" s="1629">
        <f>0</f>
        <v>0</v>
      </c>
      <c r="G69" s="1631">
        <v>0</v>
      </c>
      <c r="H69" s="1627"/>
      <c r="I69" s="1627"/>
      <c r="J69" s="1627"/>
      <c r="K69" s="1627"/>
      <c r="L69" s="1627"/>
      <c r="M69" s="1627"/>
      <c r="N69" s="1627"/>
      <c r="O69" s="1627"/>
      <c r="P69" s="1631">
        <v>0</v>
      </c>
      <c r="Q69" s="374"/>
      <c r="R69" s="372"/>
    </row>
    <row r="70" spans="1:18" s="26" customFormat="1" ht="20.100000000000001" customHeight="1" x14ac:dyDescent="0.3">
      <c r="A70" s="1831"/>
      <c r="B70" s="1613" t="s">
        <v>102</v>
      </c>
      <c r="C70" s="1629">
        <f>0</f>
        <v>0</v>
      </c>
      <c r="D70" s="1629">
        <v>0</v>
      </c>
      <c r="E70" s="1629">
        <f>0</f>
        <v>0</v>
      </c>
      <c r="F70" s="1629">
        <f>0</f>
        <v>0</v>
      </c>
      <c r="G70" s="1629">
        <v>0</v>
      </c>
      <c r="H70" s="1627"/>
      <c r="I70" s="1627"/>
      <c r="J70" s="1627"/>
      <c r="K70" s="1627"/>
      <c r="L70" s="1627"/>
      <c r="M70" s="1627"/>
      <c r="N70" s="1627"/>
      <c r="O70" s="1627"/>
      <c r="P70" s="1629">
        <v>0</v>
      </c>
      <c r="Q70" s="374"/>
      <c r="R70" s="372"/>
    </row>
    <row r="71" spans="1:18" s="26" customFormat="1" ht="19.5" customHeight="1" x14ac:dyDescent="0.3">
      <c r="A71" s="1831" t="s">
        <v>116</v>
      </c>
      <c r="B71" s="90" t="s">
        <v>894</v>
      </c>
      <c r="C71" s="1629">
        <f>D71+E71+F71+G71+P71</f>
        <v>20679</v>
      </c>
      <c r="D71" s="1629">
        <v>0</v>
      </c>
      <c r="E71" s="1629">
        <f>соцзащита!D137</f>
        <v>20679</v>
      </c>
      <c r="F71" s="1629">
        <v>0</v>
      </c>
      <c r="G71" s="1629">
        <v>0</v>
      </c>
      <c r="H71" s="1627"/>
      <c r="I71" s="1627"/>
      <c r="J71" s="1627"/>
      <c r="K71" s="1627"/>
      <c r="L71" s="1627"/>
      <c r="M71" s="1627"/>
      <c r="N71" s="1627"/>
      <c r="O71" s="1627"/>
      <c r="P71" s="1629">
        <v>0</v>
      </c>
      <c r="Q71" s="374"/>
      <c r="R71" s="372"/>
    </row>
    <row r="72" spans="1:18" s="26" customFormat="1" ht="20.100000000000001" customHeight="1" x14ac:dyDescent="0.3">
      <c r="A72" s="1831"/>
      <c r="B72" s="1613" t="s">
        <v>101</v>
      </c>
      <c r="C72" s="1629">
        <f>D72+E72+F72+G72+P72</f>
        <v>3536.1210000000001</v>
      </c>
      <c r="D72" s="1629">
        <v>0</v>
      </c>
      <c r="E72" s="1629">
        <f>соцзащита!H137</f>
        <v>3536.1210000000001</v>
      </c>
      <c r="F72" s="1629">
        <v>0</v>
      </c>
      <c r="G72" s="1629">
        <v>0</v>
      </c>
      <c r="H72" s="1627"/>
      <c r="I72" s="1627"/>
      <c r="J72" s="1627"/>
      <c r="K72" s="1627"/>
      <c r="L72" s="1627"/>
      <c r="M72" s="1627"/>
      <c r="N72" s="1627"/>
      <c r="O72" s="1627"/>
      <c r="P72" s="1629">
        <v>0</v>
      </c>
      <c r="Q72" s="374"/>
      <c r="R72" s="372"/>
    </row>
    <row r="73" spans="1:18" s="26" customFormat="1" ht="20.100000000000001" customHeight="1" x14ac:dyDescent="0.3">
      <c r="A73" s="1831"/>
      <c r="B73" s="1613" t="s">
        <v>102</v>
      </c>
      <c r="C73" s="1629">
        <f>C72/C71*100</f>
        <v>17.100058029885393</v>
      </c>
      <c r="D73" s="1629">
        <v>0</v>
      </c>
      <c r="E73" s="1629">
        <f>E72/E71*100</f>
        <v>17.100058029885393</v>
      </c>
      <c r="F73" s="1629">
        <v>0</v>
      </c>
      <c r="G73" s="1629">
        <v>0</v>
      </c>
      <c r="H73" s="1627"/>
      <c r="I73" s="1627"/>
      <c r="J73" s="1627"/>
      <c r="K73" s="1627"/>
      <c r="L73" s="1627"/>
      <c r="M73" s="1627"/>
      <c r="N73" s="1627"/>
      <c r="O73" s="1627"/>
      <c r="P73" s="1629">
        <v>0</v>
      </c>
      <c r="Q73" s="374"/>
      <c r="R73" s="372"/>
    </row>
    <row r="74" spans="1:18" s="26" customFormat="1" ht="41.25" customHeight="1" x14ac:dyDescent="0.3">
      <c r="A74" s="1831" t="s">
        <v>117</v>
      </c>
      <c r="B74" s="89" t="s">
        <v>990</v>
      </c>
      <c r="C74" s="1629">
        <f>SUM(D74:G74)</f>
        <v>300</v>
      </c>
      <c r="D74" s="1629">
        <v>0</v>
      </c>
      <c r="E74" s="1629">
        <v>0</v>
      </c>
      <c r="F74" s="1629">
        <f>соцзащита!D146</f>
        <v>300</v>
      </c>
      <c r="G74" s="1629">
        <v>0</v>
      </c>
      <c r="H74" s="1627"/>
      <c r="I74" s="1627"/>
      <c r="J74" s="1627"/>
      <c r="K74" s="1627"/>
      <c r="L74" s="1627"/>
      <c r="M74" s="1627"/>
      <c r="N74" s="1627"/>
      <c r="O74" s="1627"/>
      <c r="P74" s="1629">
        <v>0</v>
      </c>
      <c r="Q74" s="374"/>
      <c r="R74" s="372"/>
    </row>
    <row r="75" spans="1:18" s="26" customFormat="1" ht="20.100000000000001" customHeight="1" x14ac:dyDescent="0.3">
      <c r="A75" s="1831"/>
      <c r="B75" s="1613" t="s">
        <v>101</v>
      </c>
      <c r="C75" s="1629">
        <f>D75+E75+F75+G75</f>
        <v>0</v>
      </c>
      <c r="D75" s="1631">
        <v>0</v>
      </c>
      <c r="E75" s="1631">
        <v>0</v>
      </c>
      <c r="F75" s="1631">
        <f>соцзащита!H146</f>
        <v>0</v>
      </c>
      <c r="G75" s="1631">
        <v>0</v>
      </c>
      <c r="H75" s="1627"/>
      <c r="I75" s="1627"/>
      <c r="J75" s="1627"/>
      <c r="K75" s="1627"/>
      <c r="L75" s="1627"/>
      <c r="M75" s="1627"/>
      <c r="N75" s="1627"/>
      <c r="O75" s="1627"/>
      <c r="P75" s="1631">
        <v>0</v>
      </c>
      <c r="Q75" s="374"/>
      <c r="R75" s="372"/>
    </row>
    <row r="76" spans="1:18" s="26" customFormat="1" ht="21" customHeight="1" x14ac:dyDescent="0.3">
      <c r="A76" s="1831"/>
      <c r="B76" s="1613" t="s">
        <v>102</v>
      </c>
      <c r="C76" s="1629">
        <f>C75/C74*100</f>
        <v>0</v>
      </c>
      <c r="D76" s="1629">
        <v>0</v>
      </c>
      <c r="E76" s="1629">
        <v>0</v>
      </c>
      <c r="F76" s="1629">
        <f>F75/F74*100</f>
        <v>0</v>
      </c>
      <c r="G76" s="1629">
        <v>0</v>
      </c>
      <c r="H76" s="1627"/>
      <c r="I76" s="1627"/>
      <c r="J76" s="1627"/>
      <c r="K76" s="1627"/>
      <c r="L76" s="1627"/>
      <c r="M76" s="1627"/>
      <c r="N76" s="1627"/>
      <c r="O76" s="1627"/>
      <c r="P76" s="1629">
        <v>0</v>
      </c>
      <c r="Q76" s="374"/>
      <c r="R76" s="372"/>
    </row>
    <row r="77" spans="1:18" s="26" customFormat="1" ht="36" customHeight="1" x14ac:dyDescent="0.3">
      <c r="A77" s="1836"/>
      <c r="B77" s="1617" t="s">
        <v>1374</v>
      </c>
      <c r="C77" s="1629">
        <f>D77+E77+F77+G77+P77</f>
        <v>300</v>
      </c>
      <c r="D77" s="1629">
        <v>0</v>
      </c>
      <c r="E77" s="1629">
        <v>0</v>
      </c>
      <c r="F77" s="1629">
        <f>соцзащита!D153</f>
        <v>300</v>
      </c>
      <c r="G77" s="1629">
        <v>0</v>
      </c>
      <c r="H77" s="1627"/>
      <c r="I77" s="1627"/>
      <c r="J77" s="1627"/>
      <c r="K77" s="1627"/>
      <c r="L77" s="1627"/>
      <c r="M77" s="1627"/>
      <c r="N77" s="1627"/>
      <c r="O77" s="1627"/>
      <c r="P77" s="1629">
        <v>0</v>
      </c>
      <c r="Q77" s="374"/>
      <c r="R77" s="372"/>
    </row>
    <row r="78" spans="1:18" s="26" customFormat="1" ht="21" customHeight="1" x14ac:dyDescent="0.3">
      <c r="A78" s="1837"/>
      <c r="B78" s="1613" t="s">
        <v>101</v>
      </c>
      <c r="C78" s="1629">
        <f t="shared" ref="C78:C79" si="4">D78+E78+F78+G78+P78</f>
        <v>0</v>
      </c>
      <c r="D78" s="1629">
        <v>0</v>
      </c>
      <c r="E78" s="1629">
        <v>0</v>
      </c>
      <c r="F78" s="1629">
        <f>соцзащита!E153</f>
        <v>0</v>
      </c>
      <c r="G78" s="1629">
        <v>0</v>
      </c>
      <c r="H78" s="1627"/>
      <c r="I78" s="1627"/>
      <c r="J78" s="1627"/>
      <c r="K78" s="1627"/>
      <c r="L78" s="1627"/>
      <c r="M78" s="1627"/>
      <c r="N78" s="1627"/>
      <c r="O78" s="1627"/>
      <c r="P78" s="1629">
        <v>0</v>
      </c>
      <c r="Q78" s="374"/>
      <c r="R78" s="372"/>
    </row>
    <row r="79" spans="1:18" s="26" customFormat="1" ht="18" customHeight="1" x14ac:dyDescent="0.3">
      <c r="A79" s="1838"/>
      <c r="B79" s="1613" t="s">
        <v>102</v>
      </c>
      <c r="C79" s="1629">
        <f t="shared" si="4"/>
        <v>0</v>
      </c>
      <c r="D79" s="1629">
        <v>0</v>
      </c>
      <c r="E79" s="1629">
        <v>0</v>
      </c>
      <c r="F79" s="1629">
        <f>F78/F77*100</f>
        <v>0</v>
      </c>
      <c r="G79" s="1629">
        <v>0</v>
      </c>
      <c r="H79" s="1627"/>
      <c r="I79" s="1627"/>
      <c r="J79" s="1627"/>
      <c r="K79" s="1627"/>
      <c r="L79" s="1627"/>
      <c r="M79" s="1627"/>
      <c r="N79" s="1627"/>
      <c r="O79" s="1627"/>
      <c r="P79" s="1629">
        <v>0</v>
      </c>
      <c r="Q79" s="374"/>
      <c r="R79" s="372"/>
    </row>
    <row r="80" spans="1:18" s="26" customFormat="1" ht="20.25" customHeight="1" x14ac:dyDescent="0.3">
      <c r="A80" s="1833" t="s">
        <v>118</v>
      </c>
      <c r="B80" s="488" t="s">
        <v>119</v>
      </c>
      <c r="C80" s="331">
        <f>D80+E80+F80+G80</f>
        <v>484753.109</v>
      </c>
      <c r="D80" s="1620">
        <f>D86</f>
        <v>6372.22</v>
      </c>
      <c r="E80" s="1620">
        <f>E86</f>
        <v>2743.1</v>
      </c>
      <c r="F80" s="1620">
        <f>F83+F86</f>
        <v>475637.78899999999</v>
      </c>
      <c r="G80" s="1620">
        <v>0</v>
      </c>
      <c r="H80" s="1627">
        <f>I80+J80+K80+L80</f>
        <v>637888.1</v>
      </c>
      <c r="I80" s="1627">
        <v>0</v>
      </c>
      <c r="J80" s="1627">
        <v>0</v>
      </c>
      <c r="K80" s="1627">
        <v>567888.1</v>
      </c>
      <c r="L80" s="1627">
        <v>70000</v>
      </c>
      <c r="M80" s="1627">
        <f>C80-H80</f>
        <v>-153134.99099999998</v>
      </c>
      <c r="N80" s="1627">
        <f>F80-K80</f>
        <v>-92250.310999999987</v>
      </c>
      <c r="O80" s="1627"/>
      <c r="P80" s="1620">
        <v>0</v>
      </c>
      <c r="Q80" s="374"/>
      <c r="R80" s="372"/>
    </row>
    <row r="81" spans="1:18" s="26" customFormat="1" ht="20.100000000000001" customHeight="1" x14ac:dyDescent="0.3">
      <c r="A81" s="1833"/>
      <c r="B81" s="1613" t="s">
        <v>101</v>
      </c>
      <c r="C81" s="331">
        <f>D81+E81+F81+G81</f>
        <v>107256.92800000001</v>
      </c>
      <c r="D81" s="1620">
        <v>0</v>
      </c>
      <c r="E81" s="1620">
        <f>E87</f>
        <v>0</v>
      </c>
      <c r="F81" s="1620">
        <f>F84+F87</f>
        <v>107256.92800000001</v>
      </c>
      <c r="G81" s="1620">
        <v>0</v>
      </c>
      <c r="H81" s="1627"/>
      <c r="I81" s="1627"/>
      <c r="J81" s="1627"/>
      <c r="K81" s="1627"/>
      <c r="L81" s="1627"/>
      <c r="M81" s="1627"/>
      <c r="N81" s="1627"/>
      <c r="O81" s="1627"/>
      <c r="P81" s="1620">
        <v>0</v>
      </c>
      <c r="Q81" s="374"/>
      <c r="R81" s="372"/>
    </row>
    <row r="82" spans="1:18" s="26" customFormat="1" ht="17.25" customHeight="1" x14ac:dyDescent="0.3">
      <c r="A82" s="1833"/>
      <c r="B82" s="1613" t="s">
        <v>102</v>
      </c>
      <c r="C82" s="331">
        <f>C81/C80*100</f>
        <v>22.126093883391682</v>
      </c>
      <c r="D82" s="1620">
        <v>0</v>
      </c>
      <c r="E82" s="1620">
        <f>E88</f>
        <v>0</v>
      </c>
      <c r="F82" s="1620">
        <f>F81/F80*100</f>
        <v>22.550127529921728</v>
      </c>
      <c r="G82" s="1620">
        <v>0</v>
      </c>
      <c r="H82" s="1627"/>
      <c r="I82" s="1627"/>
      <c r="J82" s="1627"/>
      <c r="K82" s="1627"/>
      <c r="L82" s="1627"/>
      <c r="M82" s="1627"/>
      <c r="N82" s="1627"/>
      <c r="O82" s="1627"/>
      <c r="P82" s="1620">
        <v>0</v>
      </c>
      <c r="Q82" s="374"/>
      <c r="R82" s="372"/>
    </row>
    <row r="83" spans="1:18" s="26" customFormat="1" ht="21.75" customHeight="1" x14ac:dyDescent="0.3">
      <c r="A83" s="1831" t="s">
        <v>120</v>
      </c>
      <c r="B83" s="1618" t="s">
        <v>240</v>
      </c>
      <c r="C83" s="1629">
        <f>F83+G83</f>
        <v>276391.489</v>
      </c>
      <c r="D83" s="1631">
        <v>0</v>
      </c>
      <c r="E83" s="1631">
        <v>0</v>
      </c>
      <c r="F83" s="1631">
        <f>'спорт '!D32</f>
        <v>276391.489</v>
      </c>
      <c r="G83" s="1631">
        <v>0</v>
      </c>
      <c r="H83" s="1627"/>
      <c r="I83" s="1627"/>
      <c r="J83" s="1627"/>
      <c r="K83" s="1627"/>
      <c r="L83" s="1627"/>
      <c r="M83" s="1627"/>
      <c r="N83" s="1627"/>
      <c r="O83" s="1627"/>
      <c r="P83" s="1631">
        <v>0</v>
      </c>
      <c r="Q83" s="374"/>
      <c r="R83" s="372"/>
    </row>
    <row r="84" spans="1:18" s="26" customFormat="1" ht="20.100000000000001" customHeight="1" x14ac:dyDescent="0.3">
      <c r="A84" s="1831"/>
      <c r="B84" s="1613" t="s">
        <v>101</v>
      </c>
      <c r="C84" s="1629">
        <f>D84+E84+F84+G84</f>
        <v>59566.429000000004</v>
      </c>
      <c r="D84" s="1631">
        <v>0</v>
      </c>
      <c r="E84" s="1631">
        <v>0</v>
      </c>
      <c r="F84" s="1631">
        <f>'спорт '!H32</f>
        <v>59566.429000000004</v>
      </c>
      <c r="G84" s="1631">
        <v>0</v>
      </c>
      <c r="H84" s="1627"/>
      <c r="I84" s="1627"/>
      <c r="J84" s="1627"/>
      <c r="K84" s="1627"/>
      <c r="L84" s="1627"/>
      <c r="M84" s="1627"/>
      <c r="N84" s="1627"/>
      <c r="O84" s="1627"/>
      <c r="P84" s="1631">
        <v>0</v>
      </c>
      <c r="Q84" s="374"/>
      <c r="R84" s="372"/>
    </row>
    <row r="85" spans="1:18" s="26" customFormat="1" ht="21" customHeight="1" x14ac:dyDescent="0.3">
      <c r="A85" s="1831"/>
      <c r="B85" s="1613" t="s">
        <v>102</v>
      </c>
      <c r="C85" s="1629">
        <f>C84/C83*100</f>
        <v>21.551470059919247</v>
      </c>
      <c r="D85" s="1631">
        <v>0</v>
      </c>
      <c r="E85" s="1631">
        <v>0</v>
      </c>
      <c r="F85" s="1631">
        <f>F84/F83*100</f>
        <v>21.551470059919247</v>
      </c>
      <c r="G85" s="1631">
        <v>0</v>
      </c>
      <c r="H85" s="1627"/>
      <c r="I85" s="1627"/>
      <c r="J85" s="1627"/>
      <c r="K85" s="1627"/>
      <c r="L85" s="1627"/>
      <c r="M85" s="1627"/>
      <c r="N85" s="1627"/>
      <c r="O85" s="1627"/>
      <c r="P85" s="1631">
        <v>0</v>
      </c>
      <c r="Q85" s="374"/>
      <c r="R85" s="372"/>
    </row>
    <row r="86" spans="1:18" s="26" customFormat="1" ht="20.100000000000001" customHeight="1" x14ac:dyDescent="0.3">
      <c r="A86" s="1831" t="s">
        <v>121</v>
      </c>
      <c r="B86" s="89" t="s">
        <v>1306</v>
      </c>
      <c r="C86" s="1629">
        <f>D86+E86+F86</f>
        <v>208361.62</v>
      </c>
      <c r="D86" s="1631">
        <f>'спорт '!D55</f>
        <v>6372.22</v>
      </c>
      <c r="E86" s="1631">
        <f>'спорт '!D56</f>
        <v>2743.1</v>
      </c>
      <c r="F86" s="1631">
        <f>'спорт '!D57</f>
        <v>199246.3</v>
      </c>
      <c r="G86" s="1631">
        <v>0</v>
      </c>
      <c r="H86" s="1627"/>
      <c r="I86" s="1627"/>
      <c r="J86" s="1627"/>
      <c r="K86" s="1627"/>
      <c r="L86" s="1627"/>
      <c r="M86" s="1627"/>
      <c r="N86" s="1627"/>
      <c r="O86" s="1627"/>
      <c r="P86" s="1631">
        <v>0</v>
      </c>
      <c r="Q86" s="374"/>
      <c r="R86" s="372"/>
    </row>
    <row r="87" spans="1:18" s="26" customFormat="1" ht="20.100000000000001" customHeight="1" x14ac:dyDescent="0.3">
      <c r="A87" s="1831"/>
      <c r="B87" s="1613" t="s">
        <v>101</v>
      </c>
      <c r="C87" s="1629">
        <f>E87+F87</f>
        <v>47690.499000000003</v>
      </c>
      <c r="D87" s="1631">
        <v>0</v>
      </c>
      <c r="E87" s="1631">
        <f>'спорт '!H56</f>
        <v>0</v>
      </c>
      <c r="F87" s="1631">
        <f>'спорт '!H57</f>
        <v>47690.499000000003</v>
      </c>
      <c r="G87" s="1631">
        <v>0</v>
      </c>
      <c r="H87" s="1627"/>
      <c r="I87" s="1627"/>
      <c r="J87" s="1627"/>
      <c r="K87" s="1627"/>
      <c r="L87" s="1627"/>
      <c r="M87" s="1627"/>
      <c r="N87" s="1627"/>
      <c r="O87" s="1627"/>
      <c r="P87" s="1631">
        <v>0</v>
      </c>
      <c r="Q87" s="374"/>
      <c r="R87" s="372"/>
    </row>
    <row r="88" spans="1:18" s="26" customFormat="1" ht="20.100000000000001" customHeight="1" x14ac:dyDescent="0.3">
      <c r="A88" s="1831"/>
      <c r="B88" s="1613" t="s">
        <v>102</v>
      </c>
      <c r="C88" s="1629">
        <f>C87/C86*100</f>
        <v>22.888331833856927</v>
      </c>
      <c r="D88" s="1631">
        <v>0</v>
      </c>
      <c r="E88" s="1631">
        <f>E87/E86*100</f>
        <v>0</v>
      </c>
      <c r="F88" s="1631">
        <f>F87/F86*100</f>
        <v>23.935450244245445</v>
      </c>
      <c r="G88" s="1631">
        <v>0</v>
      </c>
      <c r="H88" s="1627"/>
      <c r="I88" s="1627"/>
      <c r="J88" s="1627"/>
      <c r="K88" s="1627"/>
      <c r="L88" s="1627"/>
      <c r="M88" s="1627"/>
      <c r="N88" s="1627"/>
      <c r="O88" s="1627"/>
      <c r="P88" s="1631">
        <v>0</v>
      </c>
      <c r="Q88" s="374"/>
      <c r="R88" s="372"/>
    </row>
    <row r="89" spans="1:18" s="26" customFormat="1" ht="19.5" customHeight="1" x14ac:dyDescent="0.3">
      <c r="A89" s="1833" t="s">
        <v>122</v>
      </c>
      <c r="B89" s="1300" t="s">
        <v>123</v>
      </c>
      <c r="C89" s="1620">
        <f>SUM(D89:G89)</f>
        <v>7442</v>
      </c>
      <c r="D89" s="1620">
        <f>D92</f>
        <v>0</v>
      </c>
      <c r="E89" s="1620">
        <f>E98</f>
        <v>4292</v>
      </c>
      <c r="F89" s="1620">
        <f>F95+F98</f>
        <v>3150</v>
      </c>
      <c r="G89" s="1620">
        <f>G92</f>
        <v>0</v>
      </c>
      <c r="H89" s="1627">
        <f>I89+J89+K89+L89</f>
        <v>9645.4</v>
      </c>
      <c r="I89" s="1627">
        <v>0</v>
      </c>
      <c r="J89" s="1627">
        <v>3844</v>
      </c>
      <c r="K89" s="1627">
        <v>5801.4</v>
      </c>
      <c r="L89" s="1627">
        <v>0</v>
      </c>
      <c r="M89" s="1627">
        <f>C89-H89</f>
        <v>-2203.3999999999996</v>
      </c>
      <c r="N89" s="1627">
        <f>F89-K89</f>
        <v>-2651.3999999999996</v>
      </c>
      <c r="O89" s="1627"/>
      <c r="P89" s="1620">
        <f>P92</f>
        <v>0</v>
      </c>
      <c r="Q89" s="374"/>
      <c r="R89" s="372"/>
    </row>
    <row r="90" spans="1:18" s="26" customFormat="1" ht="19.5" customHeight="1" x14ac:dyDescent="0.3">
      <c r="A90" s="1833"/>
      <c r="B90" s="1613" t="s">
        <v>101</v>
      </c>
      <c r="C90" s="1620">
        <f>SUM(D90:G90)</f>
        <v>1020.5359999999999</v>
      </c>
      <c r="D90" s="1620">
        <f>D93</f>
        <v>0</v>
      </c>
      <c r="E90" s="1620">
        <f>E99</f>
        <v>1020.5359999999999</v>
      </c>
      <c r="F90" s="1620">
        <f>F96+F99</f>
        <v>0</v>
      </c>
      <c r="G90" s="1620">
        <f>G92</f>
        <v>0</v>
      </c>
      <c r="H90" s="1627"/>
      <c r="I90" s="1627"/>
      <c r="J90" s="1627"/>
      <c r="K90" s="1627"/>
      <c r="L90" s="1627"/>
      <c r="M90" s="1627"/>
      <c r="N90" s="1627"/>
      <c r="O90" s="1627"/>
      <c r="P90" s="1620">
        <f>P93</f>
        <v>0</v>
      </c>
      <c r="Q90" s="374"/>
      <c r="R90" s="372"/>
    </row>
    <row r="91" spans="1:18" s="26" customFormat="1" ht="17.25" customHeight="1" x14ac:dyDescent="0.3">
      <c r="A91" s="1833"/>
      <c r="B91" s="1613" t="s">
        <v>102</v>
      </c>
      <c r="C91" s="331">
        <f>C90/C89*100</f>
        <v>13.71319537758667</v>
      </c>
      <c r="D91" s="331">
        <v>0</v>
      </c>
      <c r="E91" s="331">
        <f>E90/E89*100</f>
        <v>23.77763280521901</v>
      </c>
      <c r="F91" s="331">
        <f>F90/F89*100</f>
        <v>0</v>
      </c>
      <c r="G91" s="331">
        <v>0</v>
      </c>
      <c r="H91" s="1627"/>
      <c r="I91" s="1627"/>
      <c r="J91" s="1627"/>
      <c r="K91" s="1627"/>
      <c r="L91" s="1627"/>
      <c r="M91" s="1627"/>
      <c r="N91" s="1627"/>
      <c r="O91" s="1627"/>
      <c r="P91" s="331">
        <v>0</v>
      </c>
      <c r="Q91" s="374"/>
      <c r="R91" s="372"/>
    </row>
    <row r="92" spans="1:18" s="26" customFormat="1" ht="32.25" customHeight="1" x14ac:dyDescent="0.3">
      <c r="A92" s="1831" t="s">
        <v>124</v>
      </c>
      <c r="B92" s="89" t="s">
        <v>378</v>
      </c>
      <c r="C92" s="1629">
        <f>SUM(D92:G92)</f>
        <v>0</v>
      </c>
      <c r="D92" s="1631">
        <v>0</v>
      </c>
      <c r="E92" s="1629">
        <v>0</v>
      </c>
      <c r="F92" s="1629">
        <f>'сел.х-во '!D12</f>
        <v>0</v>
      </c>
      <c r="G92" s="1631">
        <v>0</v>
      </c>
      <c r="H92" s="1627"/>
      <c r="I92" s="1627"/>
      <c r="J92" s="1627"/>
      <c r="K92" s="1627"/>
      <c r="L92" s="1627"/>
      <c r="M92" s="1627"/>
      <c r="N92" s="1627"/>
      <c r="O92" s="1627"/>
      <c r="P92" s="1631">
        <v>0</v>
      </c>
      <c r="Q92" s="374"/>
      <c r="R92" s="372"/>
    </row>
    <row r="93" spans="1:18" s="26" customFormat="1" ht="20.100000000000001" customHeight="1" x14ac:dyDescent="0.3">
      <c r="A93" s="1831"/>
      <c r="B93" s="1613" t="s">
        <v>101</v>
      </c>
      <c r="C93" s="1629">
        <f>SUM(D93:G93)</f>
        <v>0</v>
      </c>
      <c r="D93" s="1631">
        <v>0</v>
      </c>
      <c r="E93" s="1629">
        <v>0</v>
      </c>
      <c r="F93" s="1629">
        <f>'сел.х-во '!H12</f>
        <v>0</v>
      </c>
      <c r="G93" s="1631">
        <v>0</v>
      </c>
      <c r="H93" s="1627"/>
      <c r="I93" s="1627"/>
      <c r="J93" s="1627"/>
      <c r="K93" s="1627"/>
      <c r="L93" s="1627"/>
      <c r="M93" s="1627"/>
      <c r="N93" s="1627"/>
      <c r="O93" s="1627"/>
      <c r="P93" s="1631">
        <v>0</v>
      </c>
      <c r="Q93" s="374"/>
      <c r="R93" s="372"/>
    </row>
    <row r="94" spans="1:18" s="26" customFormat="1" ht="16.5" customHeight="1" x14ac:dyDescent="0.3">
      <c r="A94" s="1831"/>
      <c r="B94" s="1613" t="s">
        <v>102</v>
      </c>
      <c r="C94" s="1629">
        <f>0</f>
        <v>0</v>
      </c>
      <c r="D94" s="1631">
        <v>0</v>
      </c>
      <c r="E94" s="1629">
        <v>0</v>
      </c>
      <c r="F94" s="1629">
        <f>0</f>
        <v>0</v>
      </c>
      <c r="G94" s="1631">
        <v>0</v>
      </c>
      <c r="H94" s="1627"/>
      <c r="I94" s="1627"/>
      <c r="J94" s="1627"/>
      <c r="K94" s="1627"/>
      <c r="L94" s="1627"/>
      <c r="M94" s="1627"/>
      <c r="N94" s="1627"/>
      <c r="O94" s="1627"/>
      <c r="P94" s="1631">
        <v>0</v>
      </c>
      <c r="Q94" s="374"/>
      <c r="R94" s="372"/>
    </row>
    <row r="95" spans="1:18" s="26" customFormat="1" ht="40.5" customHeight="1" x14ac:dyDescent="0.3">
      <c r="A95" s="1831" t="s">
        <v>125</v>
      </c>
      <c r="B95" s="89" t="s">
        <v>1197</v>
      </c>
      <c r="C95" s="1629">
        <f>SUM(D95:G95)</f>
        <v>3000</v>
      </c>
      <c r="D95" s="1631">
        <v>0</v>
      </c>
      <c r="E95" s="1629">
        <v>0</v>
      </c>
      <c r="F95" s="1629">
        <f>'сел.х-во '!D16</f>
        <v>3000</v>
      </c>
      <c r="G95" s="1631">
        <v>0</v>
      </c>
      <c r="H95" s="1627"/>
      <c r="I95" s="1627"/>
      <c r="J95" s="1627"/>
      <c r="K95" s="1627"/>
      <c r="L95" s="1627"/>
      <c r="M95" s="1627"/>
      <c r="N95" s="1627"/>
      <c r="O95" s="1627"/>
      <c r="P95" s="1631">
        <v>0</v>
      </c>
      <c r="Q95" s="374"/>
      <c r="R95" s="372"/>
    </row>
    <row r="96" spans="1:18" s="26" customFormat="1" ht="20.100000000000001" customHeight="1" x14ac:dyDescent="0.3">
      <c r="A96" s="1831"/>
      <c r="B96" s="1613" t="s">
        <v>101</v>
      </c>
      <c r="C96" s="1629">
        <f>SUM(D96:G96)</f>
        <v>0</v>
      </c>
      <c r="D96" s="1631">
        <v>0</v>
      </c>
      <c r="E96" s="1629">
        <v>0</v>
      </c>
      <c r="F96" s="1629">
        <f>'сел.х-во '!H16</f>
        <v>0</v>
      </c>
      <c r="G96" s="1631">
        <v>0</v>
      </c>
      <c r="H96" s="1627"/>
      <c r="I96" s="1627"/>
      <c r="J96" s="1627"/>
      <c r="K96" s="1627"/>
      <c r="L96" s="1627"/>
      <c r="M96" s="1627"/>
      <c r="N96" s="1627"/>
      <c r="O96" s="1627"/>
      <c r="P96" s="1631">
        <v>0</v>
      </c>
      <c r="Q96" s="374"/>
      <c r="R96" s="372"/>
    </row>
    <row r="97" spans="1:18" s="26" customFormat="1" ht="26.25" customHeight="1" x14ac:dyDescent="0.3">
      <c r="A97" s="1831"/>
      <c r="B97" s="1613" t="s">
        <v>102</v>
      </c>
      <c r="C97" s="1629">
        <f>C96/C95*100</f>
        <v>0</v>
      </c>
      <c r="D97" s="1629">
        <v>0</v>
      </c>
      <c r="E97" s="1629">
        <v>0</v>
      </c>
      <c r="F97" s="1629">
        <f>F96/F95*100</f>
        <v>0</v>
      </c>
      <c r="G97" s="1629">
        <v>0</v>
      </c>
      <c r="H97" s="1627"/>
      <c r="I97" s="1627"/>
      <c r="J97" s="1627"/>
      <c r="K97" s="1627"/>
      <c r="L97" s="1627"/>
      <c r="M97" s="1627"/>
      <c r="N97" s="1627"/>
      <c r="O97" s="1627"/>
      <c r="P97" s="1629">
        <v>0</v>
      </c>
      <c r="Q97" s="374"/>
      <c r="R97" s="372"/>
    </row>
    <row r="98" spans="1:18" s="26" customFormat="1" ht="40.5" customHeight="1" x14ac:dyDescent="0.3">
      <c r="A98" s="1831" t="s">
        <v>126</v>
      </c>
      <c r="B98" s="89" t="s">
        <v>1198</v>
      </c>
      <c r="C98" s="1629">
        <f>SUM(D98:G98)</f>
        <v>4442</v>
      </c>
      <c r="D98" s="1631">
        <v>0</v>
      </c>
      <c r="E98" s="1629">
        <f>'сел.х-во '!D25</f>
        <v>4292</v>
      </c>
      <c r="F98" s="1629">
        <f>'сел.х-во '!D26</f>
        <v>150</v>
      </c>
      <c r="G98" s="1631">
        <v>0</v>
      </c>
      <c r="H98" s="1627"/>
      <c r="I98" s="1627"/>
      <c r="J98" s="1627"/>
      <c r="K98" s="1627"/>
      <c r="L98" s="1627"/>
      <c r="M98" s="1627"/>
      <c r="N98" s="1627"/>
      <c r="O98" s="1627"/>
      <c r="P98" s="1631">
        <v>0</v>
      </c>
      <c r="Q98" s="374"/>
      <c r="R98" s="372"/>
    </row>
    <row r="99" spans="1:18" s="26" customFormat="1" ht="20.100000000000001" customHeight="1" x14ac:dyDescent="0.3">
      <c r="A99" s="1831"/>
      <c r="B99" s="1613" t="s">
        <v>101</v>
      </c>
      <c r="C99" s="1629">
        <f>SUM(D99:G99)</f>
        <v>1020.5359999999999</v>
      </c>
      <c r="D99" s="1631">
        <v>0</v>
      </c>
      <c r="E99" s="1629">
        <f>'сел.х-во '!H25</f>
        <v>1020.5359999999999</v>
      </c>
      <c r="F99" s="1629">
        <f>'сел.х-во '!H26</f>
        <v>0</v>
      </c>
      <c r="G99" s="1631">
        <v>0</v>
      </c>
      <c r="H99" s="1627"/>
      <c r="I99" s="1627"/>
      <c r="J99" s="1627"/>
      <c r="K99" s="1627"/>
      <c r="L99" s="1627"/>
      <c r="M99" s="1627"/>
      <c r="N99" s="1627"/>
      <c r="O99" s="1627"/>
      <c r="P99" s="1631">
        <v>0</v>
      </c>
      <c r="Q99" s="374"/>
      <c r="R99" s="372"/>
    </row>
    <row r="100" spans="1:18" s="26" customFormat="1" ht="20.100000000000001" customHeight="1" x14ac:dyDescent="0.3">
      <c r="A100" s="1831"/>
      <c r="B100" s="1613" t="s">
        <v>102</v>
      </c>
      <c r="C100" s="1629">
        <f>C99/C98*100</f>
        <v>22.974696082845565</v>
      </c>
      <c r="D100" s="1629">
        <v>0</v>
      </c>
      <c r="E100" s="1629">
        <f>E99/E98*100</f>
        <v>23.77763280521901</v>
      </c>
      <c r="F100" s="1629">
        <f>F99/F98*100</f>
        <v>0</v>
      </c>
      <c r="G100" s="1629">
        <v>0</v>
      </c>
      <c r="H100" s="1627"/>
      <c r="I100" s="1627"/>
      <c r="J100" s="1627"/>
      <c r="K100" s="1627"/>
      <c r="L100" s="1627"/>
      <c r="M100" s="1627"/>
      <c r="N100" s="1627"/>
      <c r="O100" s="1627"/>
      <c r="P100" s="1629">
        <v>0</v>
      </c>
      <c r="Q100" s="374"/>
      <c r="R100" s="372"/>
    </row>
    <row r="101" spans="1:18" s="26" customFormat="1" ht="25.5" customHeight="1" x14ac:dyDescent="0.3">
      <c r="A101" s="1833" t="s">
        <v>127</v>
      </c>
      <c r="B101" s="488" t="s">
        <v>128</v>
      </c>
      <c r="C101" s="1620">
        <f>E101+F101</f>
        <v>32856.53</v>
      </c>
      <c r="D101" s="1620">
        <f t="shared" ref="D101:G102" si="5">D104+D107+D110</f>
        <v>0</v>
      </c>
      <c r="E101" s="1620">
        <f>E110+E113</f>
        <v>14551.029999999999</v>
      </c>
      <c r="F101" s="1620">
        <f>F104+F107+F110+F113</f>
        <v>18305.5</v>
      </c>
      <c r="G101" s="1620">
        <f t="shared" si="5"/>
        <v>0</v>
      </c>
      <c r="H101" s="1627">
        <f>I101+J101+K101+L101</f>
        <v>43668.57</v>
      </c>
      <c r="I101" s="1627">
        <v>0</v>
      </c>
      <c r="J101" s="1627">
        <v>0</v>
      </c>
      <c r="K101" s="1627">
        <v>43668.57</v>
      </c>
      <c r="L101" s="1627">
        <v>0</v>
      </c>
      <c r="M101" s="1627">
        <f>C101-H101</f>
        <v>-10812.04</v>
      </c>
      <c r="N101" s="1627">
        <f>F101-K101</f>
        <v>-25363.07</v>
      </c>
      <c r="O101" s="1627"/>
      <c r="P101" s="1620">
        <f t="shared" ref="P101" si="6">P104+P107+P110</f>
        <v>0</v>
      </c>
      <c r="Q101" s="374"/>
      <c r="R101" s="372"/>
    </row>
    <row r="102" spans="1:18" s="26" customFormat="1" ht="20.100000000000001" customHeight="1" x14ac:dyDescent="0.3">
      <c r="A102" s="1833"/>
      <c r="B102" s="1613" t="s">
        <v>101</v>
      </c>
      <c r="C102" s="1620">
        <f>SUM(D102:G102)</f>
        <v>4787.3120000000008</v>
      </c>
      <c r="D102" s="1620">
        <f>D105+D108+D111</f>
        <v>0</v>
      </c>
      <c r="E102" s="1620">
        <f>E108+E111+E114</f>
        <v>0</v>
      </c>
      <c r="F102" s="1620">
        <f>F105+F108+F111+F114</f>
        <v>4787.3120000000008</v>
      </c>
      <c r="G102" s="1620">
        <f t="shared" si="5"/>
        <v>0</v>
      </c>
      <c r="H102" s="1627"/>
      <c r="I102" s="1627"/>
      <c r="J102" s="1627"/>
      <c r="K102" s="1627"/>
      <c r="L102" s="1627"/>
      <c r="M102" s="1627"/>
      <c r="N102" s="1627"/>
      <c r="O102" s="1627"/>
      <c r="P102" s="1620">
        <f t="shared" ref="P102" si="7">P105+P108+P111</f>
        <v>0</v>
      </c>
      <c r="Q102" s="374"/>
      <c r="R102" s="372"/>
    </row>
    <row r="103" spans="1:18" s="26" customFormat="1" ht="20.100000000000001" customHeight="1" x14ac:dyDescent="0.3">
      <c r="A103" s="1833"/>
      <c r="B103" s="1613" t="s">
        <v>102</v>
      </c>
      <c r="C103" s="1620">
        <f>C102/C101*100</f>
        <v>14.570351768735168</v>
      </c>
      <c r="D103" s="1620">
        <v>0</v>
      </c>
      <c r="E103" s="1620">
        <f>E102/E101*100</f>
        <v>0</v>
      </c>
      <c r="F103" s="331">
        <f>F102/F101*100</f>
        <v>26.15231487804212</v>
      </c>
      <c r="G103" s="1620">
        <v>0</v>
      </c>
      <c r="H103" s="1627"/>
      <c r="I103" s="1627"/>
      <c r="J103" s="1627"/>
      <c r="K103" s="1627"/>
      <c r="L103" s="1627"/>
      <c r="M103" s="1627"/>
      <c r="N103" s="1627"/>
      <c r="O103" s="1627"/>
      <c r="P103" s="1620">
        <v>0</v>
      </c>
      <c r="Q103" s="374"/>
      <c r="R103" s="372"/>
    </row>
    <row r="104" spans="1:18" s="897" customFormat="1" ht="20.100000000000001" customHeight="1" x14ac:dyDescent="0.3">
      <c r="A104" s="1831" t="s">
        <v>129</v>
      </c>
      <c r="B104" s="89" t="s">
        <v>293</v>
      </c>
      <c r="C104" s="1629">
        <f>SUM(D104:G104)</f>
        <v>1700</v>
      </c>
      <c r="D104" s="1631">
        <v>0</v>
      </c>
      <c r="E104" s="1631">
        <v>0</v>
      </c>
      <c r="F104" s="1631">
        <f>экология!D12</f>
        <v>1700</v>
      </c>
      <c r="G104" s="1631">
        <v>0</v>
      </c>
      <c r="H104" s="1627"/>
      <c r="I104" s="1627"/>
      <c r="J104" s="1627"/>
      <c r="K104" s="1627"/>
      <c r="L104" s="1627"/>
      <c r="M104" s="1627"/>
      <c r="N104" s="1627"/>
      <c r="O104" s="1627"/>
      <c r="P104" s="1631">
        <v>0</v>
      </c>
      <c r="Q104" s="374"/>
      <c r="R104" s="372"/>
    </row>
    <row r="105" spans="1:18" s="897" customFormat="1" ht="20.100000000000001" customHeight="1" x14ac:dyDescent="0.3">
      <c r="A105" s="1831"/>
      <c r="B105" s="1613" t="s">
        <v>101</v>
      </c>
      <c r="C105" s="1629">
        <f>SUM(D105:G105)</f>
        <v>0</v>
      </c>
      <c r="D105" s="1631">
        <v>0</v>
      </c>
      <c r="E105" s="1631">
        <v>0</v>
      </c>
      <c r="F105" s="1631">
        <f>экология!H12</f>
        <v>0</v>
      </c>
      <c r="G105" s="1631">
        <v>0</v>
      </c>
      <c r="H105" s="1627"/>
      <c r="I105" s="1627"/>
      <c r="J105" s="1627"/>
      <c r="K105" s="1627"/>
      <c r="L105" s="1627"/>
      <c r="M105" s="1627"/>
      <c r="N105" s="1627"/>
      <c r="O105" s="1627"/>
      <c r="P105" s="1631">
        <v>0</v>
      </c>
      <c r="Q105" s="374"/>
      <c r="R105" s="372"/>
    </row>
    <row r="106" spans="1:18" s="897" customFormat="1" ht="20.100000000000001" customHeight="1" x14ac:dyDescent="0.3">
      <c r="A106" s="1831"/>
      <c r="B106" s="1613" t="s">
        <v>102</v>
      </c>
      <c r="C106" s="1629">
        <f>C105/C104*100</f>
        <v>0</v>
      </c>
      <c r="D106" s="1629">
        <v>0</v>
      </c>
      <c r="E106" s="1629">
        <v>0</v>
      </c>
      <c r="F106" s="1629">
        <f>F105/F104*100</f>
        <v>0</v>
      </c>
      <c r="G106" s="1629">
        <v>0</v>
      </c>
      <c r="H106" s="1627"/>
      <c r="I106" s="1627"/>
      <c r="J106" s="1627"/>
      <c r="K106" s="1627"/>
      <c r="L106" s="1627"/>
      <c r="M106" s="1627"/>
      <c r="N106" s="1627"/>
      <c r="O106" s="1627"/>
      <c r="P106" s="1629">
        <v>0</v>
      </c>
      <c r="Q106" s="374"/>
      <c r="R106" s="372"/>
    </row>
    <row r="107" spans="1:18" s="26" customFormat="1" ht="19.5" customHeight="1" x14ac:dyDescent="0.3">
      <c r="A107" s="1831" t="s">
        <v>130</v>
      </c>
      <c r="B107" s="89" t="s">
        <v>294</v>
      </c>
      <c r="C107" s="1629">
        <f>SUM(D107:G107)</f>
        <v>1755.5</v>
      </c>
      <c r="D107" s="1631">
        <v>0</v>
      </c>
      <c r="E107" s="1629">
        <f>экология!D24</f>
        <v>0</v>
      </c>
      <c r="F107" s="1631">
        <f>экология!D25</f>
        <v>1755.5</v>
      </c>
      <c r="G107" s="1631">
        <v>0</v>
      </c>
      <c r="H107" s="1627"/>
      <c r="I107" s="1627"/>
      <c r="J107" s="1627"/>
      <c r="K107" s="1627"/>
      <c r="L107" s="1627"/>
      <c r="M107" s="1627"/>
      <c r="N107" s="1627"/>
      <c r="O107" s="1627"/>
      <c r="P107" s="1631">
        <v>0</v>
      </c>
      <c r="Q107" s="374"/>
      <c r="R107" s="372"/>
    </row>
    <row r="108" spans="1:18" s="26" customFormat="1" ht="20.100000000000001" customHeight="1" x14ac:dyDescent="0.3">
      <c r="A108" s="1831"/>
      <c r="B108" s="1613" t="s">
        <v>101</v>
      </c>
      <c r="C108" s="1629">
        <f>SUM(D108:G108)</f>
        <v>113.877</v>
      </c>
      <c r="D108" s="1631">
        <v>0</v>
      </c>
      <c r="E108" s="1629">
        <f>экология!H24</f>
        <v>0</v>
      </c>
      <c r="F108" s="1631">
        <f>экология!E25</f>
        <v>113.877</v>
      </c>
      <c r="G108" s="1631">
        <v>0</v>
      </c>
      <c r="H108" s="1627"/>
      <c r="I108" s="1627"/>
      <c r="J108" s="1627"/>
      <c r="K108" s="1627"/>
      <c r="L108" s="1627"/>
      <c r="M108" s="1627"/>
      <c r="N108" s="1627"/>
      <c r="O108" s="1627"/>
      <c r="P108" s="1631">
        <v>0</v>
      </c>
      <c r="Q108" s="374"/>
      <c r="R108" s="372"/>
    </row>
    <row r="109" spans="1:18" s="26" customFormat="1" ht="23.25" customHeight="1" x14ac:dyDescent="0.3">
      <c r="A109" s="1831"/>
      <c r="B109" s="1613" t="s">
        <v>102</v>
      </c>
      <c r="C109" s="1629">
        <f>C108/C107*100</f>
        <v>6.4868698376530904</v>
      </c>
      <c r="D109" s="1629">
        <v>0</v>
      </c>
      <c r="E109" s="1629">
        <f>экология!F24</f>
        <v>0</v>
      </c>
      <c r="F109" s="1629">
        <f>F108/F107*100</f>
        <v>6.4868698376530904</v>
      </c>
      <c r="G109" s="1629">
        <v>0</v>
      </c>
      <c r="H109" s="1627"/>
      <c r="I109" s="1627"/>
      <c r="J109" s="1627"/>
      <c r="K109" s="1627"/>
      <c r="L109" s="1627"/>
      <c r="M109" s="1627"/>
      <c r="N109" s="1627"/>
      <c r="O109" s="1627"/>
      <c r="P109" s="1629">
        <v>0</v>
      </c>
      <c r="Q109" s="374"/>
      <c r="R109" s="372"/>
    </row>
    <row r="110" spans="1:18" s="26" customFormat="1" ht="20.100000000000001" customHeight="1" x14ac:dyDescent="0.3">
      <c r="A110" s="1831" t="s">
        <v>131</v>
      </c>
      <c r="B110" s="1618" t="s">
        <v>295</v>
      </c>
      <c r="C110" s="1629">
        <f>SUM(D110:G110)</f>
        <v>4801.03</v>
      </c>
      <c r="D110" s="1631">
        <v>0</v>
      </c>
      <c r="E110" s="1629">
        <f>экология!D37</f>
        <v>4651.03</v>
      </c>
      <c r="F110" s="1631">
        <f>экология!D38</f>
        <v>150</v>
      </c>
      <c r="G110" s="1631">
        <v>0</v>
      </c>
      <c r="H110" s="1627"/>
      <c r="I110" s="1627"/>
      <c r="J110" s="1627"/>
      <c r="K110" s="1627"/>
      <c r="L110" s="1627"/>
      <c r="M110" s="1627"/>
      <c r="N110" s="1627"/>
      <c r="O110" s="1627"/>
      <c r="P110" s="1631">
        <v>0</v>
      </c>
      <c r="Q110" s="374"/>
      <c r="R110" s="372"/>
    </row>
    <row r="111" spans="1:18" s="26" customFormat="1" ht="20.100000000000001" customHeight="1" x14ac:dyDescent="0.3">
      <c r="A111" s="1831"/>
      <c r="B111" s="1613" t="s">
        <v>101</v>
      </c>
      <c r="C111" s="1629">
        <f>SUM(D111:G111)</f>
        <v>0</v>
      </c>
      <c r="D111" s="1631">
        <v>0</v>
      </c>
      <c r="E111" s="1629">
        <f>экология!H37</f>
        <v>0</v>
      </c>
      <c r="F111" s="1631">
        <f>экология!H38</f>
        <v>0</v>
      </c>
      <c r="G111" s="1631">
        <v>0</v>
      </c>
      <c r="H111" s="1627"/>
      <c r="I111" s="1627"/>
      <c r="J111" s="1627"/>
      <c r="K111" s="1627"/>
      <c r="L111" s="1627"/>
      <c r="M111" s="1627"/>
      <c r="N111" s="1627"/>
      <c r="O111" s="1627"/>
      <c r="P111" s="1631">
        <v>0</v>
      </c>
      <c r="Q111" s="374"/>
      <c r="R111" s="372"/>
    </row>
    <row r="112" spans="1:18" s="26" customFormat="1" ht="20.100000000000001" customHeight="1" x14ac:dyDescent="0.3">
      <c r="A112" s="1831"/>
      <c r="B112" s="1613" t="s">
        <v>102</v>
      </c>
      <c r="C112" s="1629">
        <f>C111/C110*100</f>
        <v>0</v>
      </c>
      <c r="D112" s="1629">
        <v>0</v>
      </c>
      <c r="E112" s="1629">
        <f>E111/E110*100</f>
        <v>0</v>
      </c>
      <c r="F112" s="1629">
        <f>F111/F110*100</f>
        <v>0</v>
      </c>
      <c r="G112" s="1629">
        <v>0</v>
      </c>
      <c r="H112" s="1627"/>
      <c r="I112" s="1627"/>
      <c r="J112" s="1627"/>
      <c r="K112" s="1627"/>
      <c r="L112" s="1627"/>
      <c r="M112" s="1627"/>
      <c r="N112" s="1627"/>
      <c r="O112" s="1627"/>
      <c r="P112" s="1629">
        <v>0</v>
      </c>
      <c r="Q112" s="374"/>
      <c r="R112" s="372"/>
    </row>
    <row r="113" spans="1:18" s="26" customFormat="1" ht="32.25" customHeight="1" x14ac:dyDescent="0.3">
      <c r="A113" s="1831" t="s">
        <v>444</v>
      </c>
      <c r="B113" s="90" t="s">
        <v>1275</v>
      </c>
      <c r="C113" s="1629">
        <f>D113+E113+F113</f>
        <v>24600</v>
      </c>
      <c r="D113" s="1629">
        <v>0</v>
      </c>
      <c r="E113" s="1629">
        <f>экология!D53</f>
        <v>9900</v>
      </c>
      <c r="F113" s="1629">
        <f>экология!D54</f>
        <v>14700</v>
      </c>
      <c r="G113" s="1629">
        <v>0</v>
      </c>
      <c r="H113" s="1627"/>
      <c r="I113" s="1627"/>
      <c r="J113" s="1627"/>
      <c r="K113" s="1627"/>
      <c r="L113" s="1627"/>
      <c r="M113" s="1627"/>
      <c r="N113" s="1627"/>
      <c r="O113" s="1627"/>
      <c r="P113" s="1629">
        <v>0</v>
      </c>
      <c r="Q113" s="374"/>
      <c r="R113" s="372"/>
    </row>
    <row r="114" spans="1:18" s="26" customFormat="1" ht="20.100000000000001" customHeight="1" x14ac:dyDescent="0.3">
      <c r="A114" s="1831"/>
      <c r="B114" s="1613" t="s">
        <v>101</v>
      </c>
      <c r="C114" s="1629">
        <f>D114+E114+F114</f>
        <v>4673.4350000000004</v>
      </c>
      <c r="D114" s="1629">
        <v>0</v>
      </c>
      <c r="E114" s="1629">
        <f>экология!H53</f>
        <v>0</v>
      </c>
      <c r="F114" s="1629">
        <f>экология!H54</f>
        <v>4673.4350000000004</v>
      </c>
      <c r="G114" s="1629">
        <v>0</v>
      </c>
      <c r="H114" s="1627"/>
      <c r="I114" s="1627"/>
      <c r="J114" s="1627"/>
      <c r="K114" s="1627"/>
      <c r="L114" s="1627"/>
      <c r="M114" s="1627"/>
      <c r="N114" s="1627"/>
      <c r="O114" s="1627"/>
      <c r="P114" s="1629">
        <v>0</v>
      </c>
      <c r="Q114" s="374"/>
      <c r="R114" s="372"/>
    </row>
    <row r="115" spans="1:18" s="26" customFormat="1" ht="20.100000000000001" customHeight="1" x14ac:dyDescent="0.3">
      <c r="A115" s="1831"/>
      <c r="B115" s="1613" t="s">
        <v>102</v>
      </c>
      <c r="C115" s="1629">
        <f>C114/C113*100</f>
        <v>18.997703252032522</v>
      </c>
      <c r="D115" s="1629">
        <v>0</v>
      </c>
      <c r="E115" s="1629">
        <v>0</v>
      </c>
      <c r="F115" s="1629">
        <f>F114/F113*100</f>
        <v>31.792074829931977</v>
      </c>
      <c r="G115" s="1629">
        <v>0</v>
      </c>
      <c r="H115" s="1627"/>
      <c r="I115" s="1627"/>
      <c r="J115" s="1627"/>
      <c r="K115" s="1627"/>
      <c r="L115" s="1627"/>
      <c r="M115" s="1627"/>
      <c r="N115" s="1627"/>
      <c r="O115" s="1627"/>
      <c r="P115" s="1629">
        <v>0</v>
      </c>
      <c r="Q115" s="374"/>
      <c r="R115" s="372"/>
    </row>
    <row r="116" spans="1:18" s="900" customFormat="1" ht="35.25" customHeight="1" x14ac:dyDescent="0.3">
      <c r="A116" s="1841" t="s">
        <v>132</v>
      </c>
      <c r="B116" s="1619" t="s">
        <v>133</v>
      </c>
      <c r="C116" s="331">
        <f>D116+E116+F116+G116</f>
        <v>214710.315</v>
      </c>
      <c r="D116" s="1620">
        <f>D119+D122+D125+D128+D134+D137</f>
        <v>0</v>
      </c>
      <c r="E116" s="1620">
        <f>E119+E122+E125+E128+E134+E137</f>
        <v>28734</v>
      </c>
      <c r="F116" s="1620">
        <f>F119+F122+F125+F128+F134+F137</f>
        <v>185976.315</v>
      </c>
      <c r="G116" s="1620">
        <f t="shared" ref="G116:O117" si="8">G119+G122+G125+G128+G134+G137</f>
        <v>0</v>
      </c>
      <c r="H116" s="1620">
        <f t="shared" si="8"/>
        <v>128411.63999999998</v>
      </c>
      <c r="I116" s="1620">
        <f t="shared" si="8"/>
        <v>0</v>
      </c>
      <c r="J116" s="1620">
        <f t="shared" si="8"/>
        <v>2553</v>
      </c>
      <c r="K116" s="1620">
        <f t="shared" si="8"/>
        <v>117330.04000000001</v>
      </c>
      <c r="L116" s="1620">
        <f t="shared" si="8"/>
        <v>8528.6</v>
      </c>
      <c r="M116" s="1620">
        <f t="shared" si="8"/>
        <v>37273.574999999983</v>
      </c>
      <c r="N116" s="1620">
        <f t="shared" si="8"/>
        <v>19621.175000000003</v>
      </c>
      <c r="O116" s="1620">
        <f t="shared" si="8"/>
        <v>0</v>
      </c>
      <c r="P116" s="1620">
        <f t="shared" ref="P116" si="9">P119+P122+P125+P128+P134+P137</f>
        <v>0</v>
      </c>
      <c r="Q116" s="374"/>
      <c r="R116" s="94"/>
    </row>
    <row r="117" spans="1:18" ht="20.100000000000001" customHeight="1" x14ac:dyDescent="0.3">
      <c r="A117" s="1841"/>
      <c r="B117" s="1613" t="s">
        <v>101</v>
      </c>
      <c r="C117" s="331">
        <f t="shared" ref="C117:C138" si="10">D117+E117+F117+G117</f>
        <v>40407.509510000004</v>
      </c>
      <c r="D117" s="1620">
        <f>D120+D123+D126+D129+D135+D138</f>
        <v>0</v>
      </c>
      <c r="E117" s="1620">
        <f>E120</f>
        <v>6569.16</v>
      </c>
      <c r="F117" s="1620">
        <f>F120+F123+F126+F129+F135+F138</f>
        <v>33838.34951</v>
      </c>
      <c r="G117" s="1620">
        <f t="shared" si="8"/>
        <v>0</v>
      </c>
      <c r="H117" s="1627"/>
      <c r="I117" s="1627"/>
      <c r="J117" s="1627"/>
      <c r="K117" s="1627"/>
      <c r="L117" s="1627"/>
      <c r="M117" s="1627"/>
      <c r="N117" s="1627"/>
      <c r="O117" s="1635"/>
      <c r="P117" s="1620">
        <f t="shared" ref="P117" si="11">P120+P123+P126+P129+P135+P138</f>
        <v>0</v>
      </c>
      <c r="Q117" s="374"/>
      <c r="R117" s="94"/>
    </row>
    <row r="118" spans="1:18" ht="32.25" customHeight="1" x14ac:dyDescent="0.3">
      <c r="A118" s="1841"/>
      <c r="B118" s="1613" t="s">
        <v>102</v>
      </c>
      <c r="C118" s="331">
        <f>C117/C116*100</f>
        <v>18.819547402741225</v>
      </c>
      <c r="D118" s="1620">
        <v>0</v>
      </c>
      <c r="E118" s="1620">
        <f>E117/E116*100</f>
        <v>22.861975360200461</v>
      </c>
      <c r="F118" s="1620">
        <f>F117/F116*100</f>
        <v>18.194977951896725</v>
      </c>
      <c r="G118" s="1620">
        <v>0</v>
      </c>
      <c r="H118" s="1627"/>
      <c r="I118" s="1627"/>
      <c r="J118" s="1627"/>
      <c r="K118" s="1627"/>
      <c r="L118" s="1627"/>
      <c r="M118" s="1627"/>
      <c r="N118" s="1627"/>
      <c r="O118" s="1635"/>
      <c r="P118" s="1620">
        <v>0</v>
      </c>
      <c r="Q118" s="374"/>
      <c r="R118" s="94"/>
    </row>
    <row r="119" spans="1:18" ht="38.25" customHeight="1" x14ac:dyDescent="0.3">
      <c r="A119" s="1839" t="s">
        <v>134</v>
      </c>
      <c r="B119" s="89" t="s">
        <v>301</v>
      </c>
      <c r="C119" s="1629">
        <f t="shared" si="10"/>
        <v>136593.79999999999</v>
      </c>
      <c r="D119" s="1631">
        <f>0</f>
        <v>0</v>
      </c>
      <c r="E119" s="1631">
        <f>'Безопасность '!D57</f>
        <v>28734</v>
      </c>
      <c r="F119" s="1631">
        <f>'Безопасность '!D58</f>
        <v>107859.8</v>
      </c>
      <c r="G119" s="1631">
        <f>0</f>
        <v>0</v>
      </c>
      <c r="H119" s="1627">
        <f>I119+J119+K119+L119</f>
        <v>59923.56</v>
      </c>
      <c r="I119" s="1632">
        <v>0</v>
      </c>
      <c r="J119" s="1632">
        <v>0</v>
      </c>
      <c r="K119" s="1632">
        <v>51394.96</v>
      </c>
      <c r="L119" s="1632">
        <v>8528.6</v>
      </c>
      <c r="M119" s="1627">
        <f>C119-H119</f>
        <v>76670.239999999991</v>
      </c>
      <c r="N119" s="1634">
        <f>F119-K119</f>
        <v>56464.840000000004</v>
      </c>
      <c r="O119" s="1635"/>
      <c r="P119" s="1631">
        <f>0</f>
        <v>0</v>
      </c>
      <c r="Q119" s="95"/>
      <c r="R119" s="94"/>
    </row>
    <row r="120" spans="1:18" ht="20.100000000000001" customHeight="1" x14ac:dyDescent="0.3">
      <c r="A120" s="1839"/>
      <c r="B120" s="1613" t="s">
        <v>101</v>
      </c>
      <c r="C120" s="1629">
        <f t="shared" si="10"/>
        <v>27865.599999999999</v>
      </c>
      <c r="D120" s="1631">
        <f>0</f>
        <v>0</v>
      </c>
      <c r="E120" s="1631">
        <f>'Безопасность '!E57</f>
        <v>6569.16</v>
      </c>
      <c r="F120" s="1631">
        <f>'Безопасность '!E58</f>
        <v>21296.44</v>
      </c>
      <c r="G120" s="1631">
        <f>0</f>
        <v>0</v>
      </c>
      <c r="H120" s="1627"/>
      <c r="I120" s="1632"/>
      <c r="J120" s="1632"/>
      <c r="K120" s="1632"/>
      <c r="L120" s="1632"/>
      <c r="M120" s="1627"/>
      <c r="N120" s="1634"/>
      <c r="O120" s="1635"/>
      <c r="P120" s="1631">
        <f>0</f>
        <v>0</v>
      </c>
      <c r="Q120" s="95"/>
      <c r="R120" s="94"/>
    </row>
    <row r="121" spans="1:18" ht="20.100000000000001" customHeight="1" x14ac:dyDescent="0.3">
      <c r="A121" s="1839"/>
      <c r="B121" s="1613" t="s">
        <v>102</v>
      </c>
      <c r="C121" s="1629">
        <f>C120/C119*100</f>
        <v>20.400340278987773</v>
      </c>
      <c r="D121" s="1631">
        <v>0</v>
      </c>
      <c r="E121" s="1631">
        <f>E120/E119*100</f>
        <v>22.861975360200461</v>
      </c>
      <c r="F121" s="1631">
        <f>F120/F119*100</f>
        <v>19.744557286403275</v>
      </c>
      <c r="G121" s="1631">
        <v>0</v>
      </c>
      <c r="H121" s="1627"/>
      <c r="I121" s="1632"/>
      <c r="J121" s="1632"/>
      <c r="K121" s="1632"/>
      <c r="L121" s="1632"/>
      <c r="M121" s="1627"/>
      <c r="N121" s="1634"/>
      <c r="O121" s="1635"/>
      <c r="P121" s="1631">
        <v>0</v>
      </c>
      <c r="Q121" s="95"/>
      <c r="R121" s="94"/>
    </row>
    <row r="122" spans="1:18" ht="40.5" customHeight="1" x14ac:dyDescent="0.3">
      <c r="A122" s="1839" t="s">
        <v>135</v>
      </c>
      <c r="B122" s="90" t="s">
        <v>1085</v>
      </c>
      <c r="C122" s="1629">
        <f t="shared" si="10"/>
        <v>5266.6</v>
      </c>
      <c r="D122" s="1631">
        <v>0</v>
      </c>
      <c r="E122" s="1631">
        <v>0</v>
      </c>
      <c r="F122" s="1631">
        <f>'Безопасность '!D76</f>
        <v>5266.6</v>
      </c>
      <c r="G122" s="1631">
        <v>0</v>
      </c>
      <c r="H122" s="1627">
        <f>I122+J122+K122+L122</f>
        <v>46127.99</v>
      </c>
      <c r="I122" s="1632">
        <v>0</v>
      </c>
      <c r="J122" s="1632">
        <v>0</v>
      </c>
      <c r="K122" s="1632">
        <v>46127.99</v>
      </c>
      <c r="L122" s="1632">
        <v>0</v>
      </c>
      <c r="M122" s="1627">
        <f>C122-H122</f>
        <v>-40861.39</v>
      </c>
      <c r="N122" s="1634">
        <f>F122-K122</f>
        <v>-40861.39</v>
      </c>
      <c r="O122" s="1635"/>
      <c r="P122" s="1631">
        <v>0</v>
      </c>
      <c r="Q122" s="95"/>
      <c r="R122" s="94"/>
    </row>
    <row r="123" spans="1:18" ht="20.100000000000001" customHeight="1" x14ac:dyDescent="0.3">
      <c r="A123" s="1839"/>
      <c r="B123" s="1613" t="s">
        <v>101</v>
      </c>
      <c r="C123" s="1629">
        <f t="shared" si="10"/>
        <v>369.02300000000002</v>
      </c>
      <c r="D123" s="1631">
        <v>0</v>
      </c>
      <c r="E123" s="1631">
        <v>0</v>
      </c>
      <c r="F123" s="1631">
        <f>'Безопасность '!E76</f>
        <v>369.02300000000002</v>
      </c>
      <c r="G123" s="1631">
        <v>0</v>
      </c>
      <c r="H123" s="1627"/>
      <c r="I123" s="1632"/>
      <c r="J123" s="1632"/>
      <c r="K123" s="1632"/>
      <c r="L123" s="1632"/>
      <c r="M123" s="1627"/>
      <c r="N123" s="1634"/>
      <c r="O123" s="1635"/>
      <c r="P123" s="1631">
        <v>0</v>
      </c>
      <c r="Q123" s="95"/>
      <c r="R123" s="94"/>
    </row>
    <row r="124" spans="1:18" ht="20.100000000000001" customHeight="1" x14ac:dyDescent="0.3">
      <c r="A124" s="1839"/>
      <c r="B124" s="1613" t="s">
        <v>102</v>
      </c>
      <c r="C124" s="1629">
        <f>C123/C122*100</f>
        <v>7.0068545171457872</v>
      </c>
      <c r="D124" s="1631">
        <v>0</v>
      </c>
      <c r="E124" s="1631">
        <v>0</v>
      </c>
      <c r="F124" s="1631">
        <f>F123/F122*100</f>
        <v>7.0068545171457872</v>
      </c>
      <c r="G124" s="1631">
        <v>0</v>
      </c>
      <c r="H124" s="1627"/>
      <c r="I124" s="1632"/>
      <c r="J124" s="1632"/>
      <c r="K124" s="1632"/>
      <c r="L124" s="1632"/>
      <c r="M124" s="1627"/>
      <c r="N124" s="1634"/>
      <c r="O124" s="1635"/>
      <c r="P124" s="1631">
        <v>0</v>
      </c>
      <c r="Q124" s="95"/>
      <c r="R124" s="94"/>
    </row>
    <row r="125" spans="1:18" ht="36.75" customHeight="1" x14ac:dyDescent="0.3">
      <c r="A125" s="1839" t="s">
        <v>136</v>
      </c>
      <c r="B125" s="89" t="s">
        <v>1813</v>
      </c>
      <c r="C125" s="1629">
        <f t="shared" si="10"/>
        <v>2950</v>
      </c>
      <c r="D125" s="1631">
        <v>0</v>
      </c>
      <c r="E125" s="1631">
        <v>0</v>
      </c>
      <c r="F125" s="1631">
        <f>'Безопасность '!D89</f>
        <v>2950</v>
      </c>
      <c r="G125" s="1631">
        <v>0</v>
      </c>
      <c r="H125" s="1627">
        <f>I125+J125+K125+L125</f>
        <v>821.44</v>
      </c>
      <c r="I125" s="1632">
        <v>0</v>
      </c>
      <c r="J125" s="1632">
        <v>0</v>
      </c>
      <c r="K125" s="1632">
        <v>821.44</v>
      </c>
      <c r="L125" s="1632">
        <v>0</v>
      </c>
      <c r="M125" s="1627">
        <f>C125-H125</f>
        <v>2128.56</v>
      </c>
      <c r="N125" s="1634">
        <f>F125-K125</f>
        <v>2128.56</v>
      </c>
      <c r="O125" s="1635"/>
      <c r="P125" s="1631">
        <v>0</v>
      </c>
      <c r="Q125" s="95"/>
      <c r="R125" s="94"/>
    </row>
    <row r="126" spans="1:18" ht="20.100000000000001" customHeight="1" x14ac:dyDescent="0.3">
      <c r="A126" s="1839"/>
      <c r="B126" s="1613" t="s">
        <v>101</v>
      </c>
      <c r="C126" s="1629">
        <f t="shared" si="10"/>
        <v>370.62400000000002</v>
      </c>
      <c r="D126" s="1631">
        <v>0</v>
      </c>
      <c r="E126" s="1631">
        <v>0</v>
      </c>
      <c r="F126" s="1631">
        <f>'Безопасность '!E89</f>
        <v>370.62400000000002</v>
      </c>
      <c r="G126" s="1631">
        <v>0</v>
      </c>
      <c r="H126" s="1627"/>
      <c r="I126" s="1632"/>
      <c r="J126" s="1632"/>
      <c r="K126" s="1632"/>
      <c r="L126" s="1632"/>
      <c r="M126" s="1627"/>
      <c r="N126" s="1634"/>
      <c r="O126" s="1635"/>
      <c r="P126" s="1631">
        <v>0</v>
      </c>
      <c r="Q126" s="95"/>
      <c r="R126" s="94"/>
    </row>
    <row r="127" spans="1:18" ht="20.100000000000001" customHeight="1" x14ac:dyDescent="0.3">
      <c r="A127" s="1839"/>
      <c r="B127" s="1613" t="s">
        <v>102</v>
      </c>
      <c r="C127" s="1629">
        <f>C126/C125*100</f>
        <v>12.563525423728814</v>
      </c>
      <c r="D127" s="1631">
        <v>0</v>
      </c>
      <c r="E127" s="1631">
        <v>0</v>
      </c>
      <c r="F127" s="1631">
        <f>F126/F125*100</f>
        <v>12.563525423728814</v>
      </c>
      <c r="G127" s="1631">
        <v>0</v>
      </c>
      <c r="H127" s="1627"/>
      <c r="I127" s="1632"/>
      <c r="J127" s="1632"/>
      <c r="K127" s="1632"/>
      <c r="L127" s="1632"/>
      <c r="M127" s="1627"/>
      <c r="N127" s="1634"/>
      <c r="O127" s="1635"/>
      <c r="P127" s="1631">
        <v>0</v>
      </c>
      <c r="Q127" s="95"/>
      <c r="R127" s="94"/>
    </row>
    <row r="128" spans="1:18" ht="36.75" customHeight="1" x14ac:dyDescent="0.3">
      <c r="A128" s="1839" t="s">
        <v>137</v>
      </c>
      <c r="B128" s="89" t="s">
        <v>1814</v>
      </c>
      <c r="C128" s="1629">
        <f t="shared" si="10"/>
        <v>20874.814999999999</v>
      </c>
      <c r="D128" s="1631">
        <v>0</v>
      </c>
      <c r="E128" s="1631">
        <v>0</v>
      </c>
      <c r="F128" s="1631">
        <f>'Безопасность '!D137</f>
        <v>20874.814999999999</v>
      </c>
      <c r="G128" s="1631">
        <v>0</v>
      </c>
      <c r="H128" s="1627">
        <f>I128+J128+K128+L128</f>
        <v>21538.65</v>
      </c>
      <c r="I128" s="1632">
        <v>0</v>
      </c>
      <c r="J128" s="1632">
        <v>2553</v>
      </c>
      <c r="K128" s="1632">
        <v>18985.650000000001</v>
      </c>
      <c r="L128" s="1632">
        <v>0</v>
      </c>
      <c r="M128" s="1627">
        <f>C128-H128</f>
        <v>-663.83500000000276</v>
      </c>
      <c r="N128" s="1634">
        <f>F128-K128</f>
        <v>1889.1649999999972</v>
      </c>
      <c r="O128" s="1635"/>
      <c r="P128" s="1631">
        <v>0</v>
      </c>
      <c r="Q128" s="95"/>
      <c r="R128" s="94"/>
    </row>
    <row r="129" spans="1:18" ht="19.5" customHeight="1" x14ac:dyDescent="0.3">
      <c r="A129" s="1839"/>
      <c r="B129" s="1613" t="s">
        <v>101</v>
      </c>
      <c r="C129" s="1629">
        <f t="shared" si="10"/>
        <v>150.43450999999999</v>
      </c>
      <c r="D129" s="1631">
        <v>0</v>
      </c>
      <c r="E129" s="1631">
        <v>0</v>
      </c>
      <c r="F129" s="1631">
        <f>'Безопасность '!E137</f>
        <v>150.43450999999999</v>
      </c>
      <c r="G129" s="1631">
        <v>0</v>
      </c>
      <c r="H129" s="1627"/>
      <c r="I129" s="1632"/>
      <c r="J129" s="1632"/>
      <c r="K129" s="1632"/>
      <c r="L129" s="1632"/>
      <c r="M129" s="1627"/>
      <c r="N129" s="1634"/>
      <c r="O129" s="1635"/>
      <c r="P129" s="1631">
        <v>0</v>
      </c>
      <c r="Q129" s="95"/>
      <c r="R129" s="94"/>
    </row>
    <row r="130" spans="1:18" ht="24.75" customHeight="1" x14ac:dyDescent="0.3">
      <c r="A130" s="1839"/>
      <c r="B130" s="1613" t="s">
        <v>102</v>
      </c>
      <c r="C130" s="1629">
        <f>C129/C128*100</f>
        <v>0.72065074588684974</v>
      </c>
      <c r="D130" s="1631">
        <v>0</v>
      </c>
      <c r="E130" s="1631">
        <v>0</v>
      </c>
      <c r="F130" s="1631">
        <f>F129/F128*100</f>
        <v>0.72065074588684974</v>
      </c>
      <c r="G130" s="1631">
        <v>0</v>
      </c>
      <c r="H130" s="1627"/>
      <c r="I130" s="1632"/>
      <c r="J130" s="1632"/>
      <c r="K130" s="1632"/>
      <c r="L130" s="1632"/>
      <c r="M130" s="1627"/>
      <c r="N130" s="1634"/>
      <c r="O130" s="1635"/>
      <c r="P130" s="1631">
        <v>0</v>
      </c>
      <c r="Q130" s="95"/>
      <c r="R130" s="94"/>
    </row>
    <row r="131" spans="1:18" ht="28.5" hidden="1" customHeight="1" x14ac:dyDescent="0.3">
      <c r="A131" s="1839" t="s">
        <v>138</v>
      </c>
      <c r="B131" s="89" t="s">
        <v>753</v>
      </c>
      <c r="C131" s="1629">
        <f t="shared" si="10"/>
        <v>0</v>
      </c>
      <c r="D131" s="1631">
        <v>0</v>
      </c>
      <c r="E131" s="1631">
        <v>0</v>
      </c>
      <c r="F131" s="1631">
        <v>0</v>
      </c>
      <c r="G131" s="1631">
        <v>0</v>
      </c>
      <c r="H131" s="1627">
        <f>I131+J131+K131+L131</f>
        <v>100</v>
      </c>
      <c r="I131" s="1632">
        <v>0</v>
      </c>
      <c r="J131" s="1632">
        <v>0</v>
      </c>
      <c r="K131" s="1632">
        <v>100</v>
      </c>
      <c r="L131" s="1632">
        <v>0</v>
      </c>
      <c r="M131" s="1627">
        <f>C131-H131</f>
        <v>-100</v>
      </c>
      <c r="N131" s="1634">
        <f>F131-K131</f>
        <v>-100</v>
      </c>
      <c r="O131" s="1635"/>
      <c r="P131" s="1631">
        <v>0</v>
      </c>
      <c r="Q131" s="95"/>
      <c r="R131" s="94"/>
    </row>
    <row r="132" spans="1:18" ht="20.100000000000001" hidden="1" customHeight="1" x14ac:dyDescent="0.3">
      <c r="A132" s="1839"/>
      <c r="B132" s="1613" t="s">
        <v>101</v>
      </c>
      <c r="C132" s="1629">
        <f t="shared" si="10"/>
        <v>0</v>
      </c>
      <c r="D132" s="1631">
        <v>0</v>
      </c>
      <c r="E132" s="1631">
        <v>0</v>
      </c>
      <c r="F132" s="1631">
        <v>0</v>
      </c>
      <c r="G132" s="1631">
        <v>0</v>
      </c>
      <c r="H132" s="1627"/>
      <c r="I132" s="1632"/>
      <c r="J132" s="1632"/>
      <c r="K132" s="1632"/>
      <c r="L132" s="1632"/>
      <c r="M132" s="1627"/>
      <c r="N132" s="1634"/>
      <c r="O132" s="1635"/>
      <c r="P132" s="1631">
        <v>0</v>
      </c>
      <c r="Q132" s="95"/>
      <c r="R132" s="94"/>
    </row>
    <row r="133" spans="1:18" ht="20.100000000000001" hidden="1" customHeight="1" x14ac:dyDescent="0.3">
      <c r="A133" s="1839"/>
      <c r="B133" s="1613" t="s">
        <v>102</v>
      </c>
      <c r="C133" s="1629">
        <v>0</v>
      </c>
      <c r="D133" s="1631">
        <v>0</v>
      </c>
      <c r="E133" s="1631">
        <v>0</v>
      </c>
      <c r="F133" s="1631">
        <v>0</v>
      </c>
      <c r="G133" s="1631">
        <v>0</v>
      </c>
      <c r="H133" s="1627"/>
      <c r="I133" s="1632"/>
      <c r="J133" s="1632"/>
      <c r="K133" s="1632"/>
      <c r="L133" s="1632"/>
      <c r="M133" s="1627"/>
      <c r="N133" s="1634"/>
      <c r="O133" s="1635"/>
      <c r="P133" s="1631">
        <v>0</v>
      </c>
      <c r="Q133" s="95"/>
      <c r="R133" s="94"/>
    </row>
    <row r="134" spans="1:18" ht="51.75" customHeight="1" x14ac:dyDescent="0.3">
      <c r="A134" s="1839" t="s">
        <v>138</v>
      </c>
      <c r="B134" s="89" t="s">
        <v>1816</v>
      </c>
      <c r="C134" s="1629">
        <f>D134+E134+F134+G134</f>
        <v>8000</v>
      </c>
      <c r="D134" s="1631">
        <f>0</f>
        <v>0</v>
      </c>
      <c r="E134" s="1631">
        <f>0</f>
        <v>0</v>
      </c>
      <c r="F134" s="1631">
        <f>'Безопасность '!D144</f>
        <v>8000</v>
      </c>
      <c r="G134" s="1631">
        <f>0</f>
        <v>0</v>
      </c>
      <c r="H134" s="1627"/>
      <c r="I134" s="1632"/>
      <c r="J134" s="1632"/>
      <c r="K134" s="1632"/>
      <c r="L134" s="1632"/>
      <c r="M134" s="1627"/>
      <c r="N134" s="1634"/>
      <c r="O134" s="1635"/>
      <c r="P134" s="1631">
        <f>0</f>
        <v>0</v>
      </c>
      <c r="Q134" s="95"/>
      <c r="R134" s="94"/>
    </row>
    <row r="135" spans="1:18" ht="20.100000000000001" customHeight="1" x14ac:dyDescent="0.3">
      <c r="A135" s="1839"/>
      <c r="B135" s="1613" t="s">
        <v>101</v>
      </c>
      <c r="C135" s="1629">
        <f>D135+E135+F135+G135</f>
        <v>0</v>
      </c>
      <c r="D135" s="1631">
        <f>0</f>
        <v>0</v>
      </c>
      <c r="E135" s="1631">
        <f>0</f>
        <v>0</v>
      </c>
      <c r="F135" s="1631">
        <f>'Безопасность '!E144</f>
        <v>0</v>
      </c>
      <c r="G135" s="1631">
        <f>0</f>
        <v>0</v>
      </c>
      <c r="H135" s="1627"/>
      <c r="I135" s="1632"/>
      <c r="J135" s="1632"/>
      <c r="K135" s="1632"/>
      <c r="L135" s="1632"/>
      <c r="M135" s="1627"/>
      <c r="N135" s="1634"/>
      <c r="O135" s="1635"/>
      <c r="P135" s="1631">
        <f>0</f>
        <v>0</v>
      </c>
      <c r="Q135" s="95"/>
      <c r="R135" s="94"/>
    </row>
    <row r="136" spans="1:18" ht="20.100000000000001" customHeight="1" x14ac:dyDescent="0.3">
      <c r="A136" s="1839"/>
      <c r="B136" s="1613" t="s">
        <v>102</v>
      </c>
      <c r="C136" s="1629">
        <f>F136</f>
        <v>0</v>
      </c>
      <c r="D136" s="1631">
        <f>0</f>
        <v>0</v>
      </c>
      <c r="E136" s="1631">
        <f>0</f>
        <v>0</v>
      </c>
      <c r="F136" s="1631">
        <f>F135/F134*100</f>
        <v>0</v>
      </c>
      <c r="G136" s="1631">
        <f>0</f>
        <v>0</v>
      </c>
      <c r="H136" s="1627"/>
      <c r="I136" s="1632"/>
      <c r="J136" s="1632"/>
      <c r="K136" s="1632"/>
      <c r="L136" s="1632"/>
      <c r="M136" s="1627"/>
      <c r="N136" s="1634"/>
      <c r="O136" s="1635"/>
      <c r="P136" s="1631">
        <f>0</f>
        <v>0</v>
      </c>
      <c r="Q136" s="95"/>
      <c r="R136" s="94"/>
    </row>
    <row r="137" spans="1:18" ht="18.75" x14ac:dyDescent="0.3">
      <c r="A137" s="1839" t="s">
        <v>139</v>
      </c>
      <c r="B137" s="90" t="s">
        <v>754</v>
      </c>
      <c r="C137" s="1629">
        <f t="shared" si="10"/>
        <v>41025.1</v>
      </c>
      <c r="D137" s="1631">
        <v>0</v>
      </c>
      <c r="E137" s="1631">
        <f>0</f>
        <v>0</v>
      </c>
      <c r="F137" s="1631">
        <f>'Безопасность '!D160</f>
        <v>41025.1</v>
      </c>
      <c r="G137" s="1631">
        <v>0</v>
      </c>
      <c r="H137" s="1627"/>
      <c r="I137" s="1634"/>
      <c r="J137" s="1634"/>
      <c r="K137" s="1634"/>
      <c r="L137" s="1634"/>
      <c r="M137" s="1635"/>
      <c r="N137" s="1635"/>
      <c r="O137" s="1635"/>
      <c r="P137" s="1631">
        <v>0</v>
      </c>
      <c r="Q137" s="95"/>
      <c r="R137" s="94"/>
    </row>
    <row r="138" spans="1:18" ht="18.75" x14ac:dyDescent="0.3">
      <c r="A138" s="1839"/>
      <c r="B138" s="1613" t="s">
        <v>101</v>
      </c>
      <c r="C138" s="1629">
        <f t="shared" si="10"/>
        <v>11651.828</v>
      </c>
      <c r="D138" s="1631">
        <v>0</v>
      </c>
      <c r="E138" s="1631">
        <f>0</f>
        <v>0</v>
      </c>
      <c r="F138" s="1631">
        <f>'Безопасность '!E160</f>
        <v>11651.828</v>
      </c>
      <c r="G138" s="1631">
        <v>0</v>
      </c>
      <c r="H138" s="1627"/>
      <c r="I138" s="1634"/>
      <c r="J138" s="1634"/>
      <c r="K138" s="1634"/>
      <c r="L138" s="1634"/>
      <c r="M138" s="1635"/>
      <c r="N138" s="1635"/>
      <c r="O138" s="1635"/>
      <c r="P138" s="1631">
        <v>0</v>
      </c>
      <c r="Q138" s="95"/>
      <c r="R138" s="94"/>
    </row>
    <row r="139" spans="1:18" ht="31.5" customHeight="1" x14ac:dyDescent="0.3">
      <c r="A139" s="1839"/>
      <c r="B139" s="1613" t="s">
        <v>102</v>
      </c>
      <c r="C139" s="1629">
        <f>C138/C137*100</f>
        <v>28.401705297488611</v>
      </c>
      <c r="D139" s="1631">
        <v>0</v>
      </c>
      <c r="E139" s="1631">
        <v>0</v>
      </c>
      <c r="F139" s="1629">
        <f>F138/F137*100</f>
        <v>28.401705297488611</v>
      </c>
      <c r="G139" s="1631">
        <v>0</v>
      </c>
      <c r="H139" s="1627"/>
      <c r="I139" s="1634"/>
      <c r="J139" s="1634"/>
      <c r="K139" s="1634"/>
      <c r="L139" s="1634"/>
      <c r="M139" s="1635"/>
      <c r="N139" s="1635"/>
      <c r="O139" s="1635"/>
      <c r="P139" s="1631">
        <v>0</v>
      </c>
      <c r="Q139" s="95"/>
      <c r="R139" s="94"/>
    </row>
    <row r="140" spans="1:18" ht="21" customHeight="1" x14ac:dyDescent="0.3">
      <c r="A140" s="1840" t="s">
        <v>140</v>
      </c>
      <c r="B140" s="488" t="s">
        <v>141</v>
      </c>
      <c r="C140" s="1620">
        <f>D140+E140+F140+G140</f>
        <v>213001.72</v>
      </c>
      <c r="D140" s="1620">
        <f>D146</f>
        <v>2605.9</v>
      </c>
      <c r="E140" s="1620">
        <f>E143+E146+E149+E155</f>
        <v>145293.5</v>
      </c>
      <c r="F140" s="1620">
        <f>F146+F155</f>
        <v>16102.32</v>
      </c>
      <c r="G140" s="1620">
        <f>G146</f>
        <v>49000</v>
      </c>
      <c r="H140" s="1627">
        <f>I140+J140+K140+L140</f>
        <v>0</v>
      </c>
      <c r="I140" s="1627">
        <f>I143+I155</f>
        <v>0</v>
      </c>
      <c r="J140" s="1627">
        <f>J143+J146+J149+J152</f>
        <v>0</v>
      </c>
      <c r="K140" s="1627">
        <f>K143+K149+K152</f>
        <v>0</v>
      </c>
      <c r="L140" s="1627">
        <f>L143</f>
        <v>0</v>
      </c>
      <c r="M140" s="1627">
        <f>C140-H140</f>
        <v>213001.72</v>
      </c>
      <c r="N140" s="1627">
        <f>F140-K140</f>
        <v>16102.32</v>
      </c>
      <c r="O140" s="1635"/>
      <c r="P140" s="1620">
        <f>P144</f>
        <v>0</v>
      </c>
      <c r="Q140" s="374"/>
      <c r="R140" s="94"/>
    </row>
    <row r="141" spans="1:18" ht="20.100000000000001" customHeight="1" x14ac:dyDescent="0.3">
      <c r="A141" s="1840"/>
      <c r="B141" s="1613" t="s">
        <v>101</v>
      </c>
      <c r="C141" s="1620">
        <f>D141+E141+F141+G141</f>
        <v>55519.619999999995</v>
      </c>
      <c r="D141" s="1620">
        <f>D147</f>
        <v>2605.86</v>
      </c>
      <c r="E141" s="1620">
        <f>E144+E147+E150</f>
        <v>11996.48</v>
      </c>
      <c r="F141" s="1620">
        <f>F147</f>
        <v>11996.48</v>
      </c>
      <c r="G141" s="1620">
        <f>G147</f>
        <v>28920.799999999999</v>
      </c>
      <c r="H141" s="1627"/>
      <c r="I141" s="1627"/>
      <c r="J141" s="1627"/>
      <c r="K141" s="1627"/>
      <c r="L141" s="1627"/>
      <c r="M141" s="1627"/>
      <c r="N141" s="1627"/>
      <c r="O141" s="1635"/>
      <c r="P141" s="1620">
        <f>P145</f>
        <v>0</v>
      </c>
      <c r="Q141" s="374"/>
      <c r="R141" s="94"/>
    </row>
    <row r="142" spans="1:18" ht="20.100000000000001" customHeight="1" x14ac:dyDescent="0.3">
      <c r="A142" s="1840"/>
      <c r="B142" s="1613" t="s">
        <v>102</v>
      </c>
      <c r="C142" s="1620">
        <f>C141/C140*100</f>
        <v>26.065338815104401</v>
      </c>
      <c r="D142" s="1620">
        <f>D141/D140*100</f>
        <v>99.998465021681568</v>
      </c>
      <c r="E142" s="1620">
        <f t="shared" ref="E142:G142" si="12">E141/E140*100</f>
        <v>8.2567217391005094</v>
      </c>
      <c r="F142" s="1620">
        <f t="shared" si="12"/>
        <v>74.501562507762856</v>
      </c>
      <c r="G142" s="1620">
        <f t="shared" si="12"/>
        <v>59.022040816326523</v>
      </c>
      <c r="H142" s="1627"/>
      <c r="I142" s="1627"/>
      <c r="J142" s="1627"/>
      <c r="K142" s="1627"/>
      <c r="L142" s="1627"/>
      <c r="M142" s="1627"/>
      <c r="N142" s="1627"/>
      <c r="O142" s="1635"/>
      <c r="P142" s="1620">
        <v>0</v>
      </c>
      <c r="Q142" s="374"/>
      <c r="R142" s="94"/>
    </row>
    <row r="143" spans="1:18" ht="21.75" customHeight="1" x14ac:dyDescent="0.3">
      <c r="A143" s="1831" t="s">
        <v>142</v>
      </c>
      <c r="B143" s="90" t="s">
        <v>1269</v>
      </c>
      <c r="C143" s="1631">
        <f>D143+E143+F143+G143</f>
        <v>0</v>
      </c>
      <c r="D143" s="1631">
        <f>0</f>
        <v>0</v>
      </c>
      <c r="E143" s="1631">
        <f>'Жилище '!D17</f>
        <v>0</v>
      </c>
      <c r="F143" s="1631">
        <v>0</v>
      </c>
      <c r="G143" s="1631">
        <v>0</v>
      </c>
      <c r="H143" s="1630"/>
      <c r="I143" s="1632"/>
      <c r="J143" s="1632"/>
      <c r="K143" s="1632"/>
      <c r="L143" s="1632"/>
      <c r="M143" s="1627"/>
      <c r="N143" s="1634"/>
      <c r="O143" s="1635"/>
      <c r="P143" s="1631">
        <v>0</v>
      </c>
      <c r="Q143" s="95"/>
      <c r="R143" s="94"/>
    </row>
    <row r="144" spans="1:18" ht="20.100000000000001" customHeight="1" x14ac:dyDescent="0.3">
      <c r="A144" s="1831"/>
      <c r="B144" s="1613" t="s">
        <v>101</v>
      </c>
      <c r="C144" s="1631">
        <f>D144+E144+F144+G144</f>
        <v>0</v>
      </c>
      <c r="D144" s="1631">
        <v>0</v>
      </c>
      <c r="E144" s="1631">
        <f>'Жилище '!H17</f>
        <v>0</v>
      </c>
      <c r="F144" s="1631">
        <v>0</v>
      </c>
      <c r="G144" s="1631">
        <v>0</v>
      </c>
      <c r="H144" s="1630"/>
      <c r="I144" s="1632"/>
      <c r="J144" s="1632"/>
      <c r="K144" s="1632"/>
      <c r="L144" s="1632"/>
      <c r="M144" s="1627"/>
      <c r="N144" s="1634"/>
      <c r="O144" s="1635"/>
      <c r="P144" s="1631">
        <v>0</v>
      </c>
      <c r="Q144" s="95"/>
      <c r="R144" s="94"/>
    </row>
    <row r="145" spans="1:18" ht="20.100000000000001" customHeight="1" x14ac:dyDescent="0.3">
      <c r="A145" s="1831"/>
      <c r="B145" s="1613" t="s">
        <v>102</v>
      </c>
      <c r="C145" s="1631">
        <f>F145</f>
        <v>0</v>
      </c>
      <c r="D145" s="1631">
        <v>0</v>
      </c>
      <c r="E145" s="1631">
        <f>'Жилище '!I16</f>
        <v>0</v>
      </c>
      <c r="F145" s="1631">
        <v>0</v>
      </c>
      <c r="G145" s="1631">
        <v>0</v>
      </c>
      <c r="H145" s="1630"/>
      <c r="I145" s="1632"/>
      <c r="J145" s="1632"/>
      <c r="K145" s="1632"/>
      <c r="L145" s="1632"/>
      <c r="M145" s="1627"/>
      <c r="N145" s="1634"/>
      <c r="O145" s="1635"/>
      <c r="P145" s="1631">
        <v>0</v>
      </c>
      <c r="Q145" s="95"/>
      <c r="R145" s="94"/>
    </row>
    <row r="146" spans="1:18" ht="21.75" customHeight="1" x14ac:dyDescent="0.3">
      <c r="A146" s="1831" t="s">
        <v>143</v>
      </c>
      <c r="B146" s="89" t="s">
        <v>1270</v>
      </c>
      <c r="C146" s="1631">
        <f>D146+E146+F146+G146</f>
        <v>79398.720000000001</v>
      </c>
      <c r="D146" s="1631">
        <f>'Жилище '!D30</f>
        <v>2605.9</v>
      </c>
      <c r="E146" s="1631">
        <f>'Жилище '!D31</f>
        <v>11996.5</v>
      </c>
      <c r="F146" s="1631">
        <f>'Жилище '!D32</f>
        <v>15796.32</v>
      </c>
      <c r="G146" s="1631">
        <f>'Жилище '!D33</f>
        <v>49000</v>
      </c>
      <c r="H146" s="1630"/>
      <c r="I146" s="1632"/>
      <c r="J146" s="1632"/>
      <c r="K146" s="1632"/>
      <c r="L146" s="1632"/>
      <c r="M146" s="1627"/>
      <c r="N146" s="1634"/>
      <c r="O146" s="1635"/>
      <c r="P146" s="1631">
        <f>0</f>
        <v>0</v>
      </c>
      <c r="Q146" s="95"/>
      <c r="R146" s="94"/>
    </row>
    <row r="147" spans="1:18" ht="20.100000000000001" customHeight="1" x14ac:dyDescent="0.3">
      <c r="A147" s="1831"/>
      <c r="B147" s="1613" t="s">
        <v>101</v>
      </c>
      <c r="C147" s="1631">
        <f>G147+F147+E147+D147</f>
        <v>55519.619999999995</v>
      </c>
      <c r="D147" s="1631">
        <f>'Жилище '!H30</f>
        <v>2605.86</v>
      </c>
      <c r="E147" s="1631">
        <f>'Жилище '!H31</f>
        <v>11996.48</v>
      </c>
      <c r="F147" s="1631">
        <f>'Жилище '!H32</f>
        <v>11996.48</v>
      </c>
      <c r="G147" s="1631">
        <f>'Жилище '!H33</f>
        <v>28920.799999999999</v>
      </c>
      <c r="H147" s="1630"/>
      <c r="I147" s="1632"/>
      <c r="J147" s="1632"/>
      <c r="K147" s="1632"/>
      <c r="L147" s="1632"/>
      <c r="M147" s="1627"/>
      <c r="N147" s="1634"/>
      <c r="O147" s="1635"/>
      <c r="P147" s="1631">
        <f>0</f>
        <v>0</v>
      </c>
      <c r="Q147" s="95"/>
      <c r="R147" s="94"/>
    </row>
    <row r="148" spans="1:18" ht="20.100000000000001" customHeight="1" x14ac:dyDescent="0.3">
      <c r="A148" s="1831"/>
      <c r="B148" s="1613" t="s">
        <v>102</v>
      </c>
      <c r="C148" s="1631">
        <f>C147/C146*100</f>
        <v>69.925081915678234</v>
      </c>
      <c r="D148" s="1631">
        <f>D147/D146*100</f>
        <v>99.998465021681568</v>
      </c>
      <c r="E148" s="1631">
        <f t="shared" ref="E148:G148" si="13">E147/E146*100</f>
        <v>99.999833284708046</v>
      </c>
      <c r="F148" s="1631">
        <f t="shared" si="13"/>
        <v>75.944777011354546</v>
      </c>
      <c r="G148" s="1631">
        <f t="shared" si="13"/>
        <v>59.022040816326523</v>
      </c>
      <c r="H148" s="1630"/>
      <c r="I148" s="1632"/>
      <c r="J148" s="1632"/>
      <c r="K148" s="1632"/>
      <c r="L148" s="1632"/>
      <c r="M148" s="1627"/>
      <c r="N148" s="1634"/>
      <c r="O148" s="1635"/>
      <c r="P148" s="1631">
        <v>0</v>
      </c>
      <c r="Q148" s="95"/>
      <c r="R148" s="94"/>
    </row>
    <row r="149" spans="1:18" ht="60" customHeight="1" x14ac:dyDescent="0.3">
      <c r="A149" s="1831" t="s">
        <v>144</v>
      </c>
      <c r="B149" s="90" t="s">
        <v>891</v>
      </c>
      <c r="C149" s="1631">
        <f>D149+E149+F149+G149</f>
        <v>103096</v>
      </c>
      <c r="D149" s="1631">
        <f>0</f>
        <v>0</v>
      </c>
      <c r="E149" s="1631">
        <f>'Жилище '!D40</f>
        <v>103096</v>
      </c>
      <c r="F149" s="1631">
        <v>0</v>
      </c>
      <c r="G149" s="1631">
        <v>0</v>
      </c>
      <c r="H149" s="1630"/>
      <c r="I149" s="1632"/>
      <c r="J149" s="1632"/>
      <c r="K149" s="1632"/>
      <c r="L149" s="1632"/>
      <c r="M149" s="1627"/>
      <c r="N149" s="1634"/>
      <c r="O149" s="1635"/>
      <c r="P149" s="1631">
        <v>0</v>
      </c>
      <c r="Q149" s="95"/>
      <c r="R149" s="94"/>
    </row>
    <row r="150" spans="1:18" ht="21.75" customHeight="1" x14ac:dyDescent="0.3">
      <c r="A150" s="1831"/>
      <c r="B150" s="1613" t="s">
        <v>101</v>
      </c>
      <c r="C150" s="1631">
        <f>D150+E150+F150+G150</f>
        <v>0</v>
      </c>
      <c r="D150" s="1631">
        <v>0</v>
      </c>
      <c r="E150" s="1631">
        <f>'Жилище '!H40</f>
        <v>0</v>
      </c>
      <c r="F150" s="1631">
        <v>0</v>
      </c>
      <c r="G150" s="1631">
        <v>0</v>
      </c>
      <c r="H150" s="1630"/>
      <c r="I150" s="1632"/>
      <c r="J150" s="1632"/>
      <c r="K150" s="1632"/>
      <c r="L150" s="1632"/>
      <c r="M150" s="1627"/>
      <c r="N150" s="1634"/>
      <c r="O150" s="1635"/>
      <c r="P150" s="1631">
        <v>0</v>
      </c>
      <c r="Q150" s="95"/>
      <c r="R150" s="94"/>
    </row>
    <row r="151" spans="1:18" ht="14.25" customHeight="1" x14ac:dyDescent="0.3">
      <c r="A151" s="1831"/>
      <c r="B151" s="1613" t="s">
        <v>102</v>
      </c>
      <c r="C151" s="1631">
        <f>C150/C149*100</f>
        <v>0</v>
      </c>
      <c r="D151" s="1631">
        <v>0</v>
      </c>
      <c r="E151" s="1631">
        <f>E150/E149*100</f>
        <v>0</v>
      </c>
      <c r="F151" s="1631">
        <v>0</v>
      </c>
      <c r="G151" s="1631">
        <v>0</v>
      </c>
      <c r="H151" s="1630"/>
      <c r="I151" s="1632"/>
      <c r="J151" s="1632"/>
      <c r="K151" s="1632"/>
      <c r="L151" s="1632"/>
      <c r="M151" s="1627"/>
      <c r="N151" s="1634"/>
      <c r="O151" s="1635"/>
      <c r="P151" s="1631">
        <v>0</v>
      </c>
      <c r="Q151" s="95"/>
      <c r="R151" s="94"/>
    </row>
    <row r="152" spans="1:18" ht="40.5" customHeight="1" x14ac:dyDescent="0.3">
      <c r="A152" s="1831" t="s">
        <v>145</v>
      </c>
      <c r="B152" s="89" t="s">
        <v>1405</v>
      </c>
      <c r="C152" s="1631">
        <v>0</v>
      </c>
      <c r="D152" s="1631">
        <v>0</v>
      </c>
      <c r="E152" s="1631">
        <v>0</v>
      </c>
      <c r="F152" s="1631">
        <v>0</v>
      </c>
      <c r="G152" s="1631">
        <v>0</v>
      </c>
      <c r="H152" s="1630"/>
      <c r="I152" s="1632"/>
      <c r="J152" s="1632"/>
      <c r="K152" s="1632"/>
      <c r="L152" s="1632"/>
      <c r="M152" s="1627"/>
      <c r="N152" s="1634"/>
      <c r="O152" s="1635"/>
      <c r="P152" s="1631">
        <v>0</v>
      </c>
      <c r="Q152" s="95"/>
      <c r="R152" s="94"/>
    </row>
    <row r="153" spans="1:18" ht="20.100000000000001" customHeight="1" x14ac:dyDescent="0.3">
      <c r="A153" s="1831"/>
      <c r="B153" s="1613" t="s">
        <v>101</v>
      </c>
      <c r="C153" s="1631">
        <v>0</v>
      </c>
      <c r="D153" s="1631">
        <v>0</v>
      </c>
      <c r="E153" s="1631">
        <v>0</v>
      </c>
      <c r="F153" s="1631">
        <v>0</v>
      </c>
      <c r="G153" s="1631">
        <v>0</v>
      </c>
      <c r="H153" s="1630"/>
      <c r="I153" s="1632"/>
      <c r="J153" s="1632"/>
      <c r="K153" s="1632"/>
      <c r="L153" s="1632"/>
      <c r="M153" s="1627"/>
      <c r="N153" s="1634"/>
      <c r="O153" s="1635"/>
      <c r="P153" s="1631">
        <v>0</v>
      </c>
      <c r="Q153" s="95"/>
      <c r="R153" s="94"/>
    </row>
    <row r="154" spans="1:18" ht="20.100000000000001" customHeight="1" x14ac:dyDescent="0.3">
      <c r="A154" s="1831"/>
      <c r="B154" s="1613" t="s">
        <v>102</v>
      </c>
      <c r="C154" s="1631">
        <v>0</v>
      </c>
      <c r="D154" s="1631">
        <f>0</f>
        <v>0</v>
      </c>
      <c r="E154" s="1631">
        <v>0</v>
      </c>
      <c r="F154" s="1631">
        <v>0</v>
      </c>
      <c r="G154" s="1631">
        <f>0</f>
        <v>0</v>
      </c>
      <c r="H154" s="1630"/>
      <c r="I154" s="1632"/>
      <c r="J154" s="1632"/>
      <c r="K154" s="1632"/>
      <c r="L154" s="1632"/>
      <c r="M154" s="1627"/>
      <c r="N154" s="1634"/>
      <c r="O154" s="1635"/>
      <c r="P154" s="1631">
        <f>0</f>
        <v>0</v>
      </c>
      <c r="Q154" s="95"/>
      <c r="R154" s="94"/>
    </row>
    <row r="155" spans="1:18" ht="41.25" customHeight="1" x14ac:dyDescent="0.3">
      <c r="A155" s="1831" t="s">
        <v>146</v>
      </c>
      <c r="B155" s="89" t="s">
        <v>892</v>
      </c>
      <c r="C155" s="1631">
        <f>D155+E155+F155+G155</f>
        <v>30507</v>
      </c>
      <c r="D155" s="1631">
        <v>0</v>
      </c>
      <c r="E155" s="1631">
        <f>'Жилище '!D81</f>
        <v>30201</v>
      </c>
      <c r="F155" s="1631">
        <f>'Жилище '!D82</f>
        <v>306</v>
      </c>
      <c r="G155" s="1631">
        <v>0</v>
      </c>
      <c r="H155" s="1630"/>
      <c r="I155" s="1632"/>
      <c r="J155" s="1632"/>
      <c r="K155" s="1632"/>
      <c r="L155" s="1632"/>
      <c r="M155" s="1627"/>
      <c r="N155" s="1634"/>
      <c r="O155" s="1635"/>
      <c r="P155" s="1631">
        <f>0</f>
        <v>0</v>
      </c>
      <c r="Q155" s="95"/>
      <c r="R155" s="94"/>
    </row>
    <row r="156" spans="1:18" ht="20.100000000000001" customHeight="1" x14ac:dyDescent="0.3">
      <c r="A156" s="1831"/>
      <c r="B156" s="1613" t="s">
        <v>101</v>
      </c>
      <c r="C156" s="1631">
        <f>D156+E156+F156+G156</f>
        <v>0</v>
      </c>
      <c r="D156" s="1631">
        <v>0</v>
      </c>
      <c r="E156" s="1631">
        <v>0</v>
      </c>
      <c r="F156" s="1631">
        <v>0</v>
      </c>
      <c r="G156" s="1631">
        <v>0</v>
      </c>
      <c r="H156" s="1630"/>
      <c r="I156" s="1632"/>
      <c r="J156" s="1632"/>
      <c r="K156" s="1632"/>
      <c r="L156" s="1632"/>
      <c r="M156" s="1627"/>
      <c r="N156" s="1634"/>
      <c r="O156" s="1635"/>
      <c r="P156" s="1631">
        <f>0</f>
        <v>0</v>
      </c>
      <c r="Q156" s="95"/>
      <c r="R156" s="94"/>
    </row>
    <row r="157" spans="1:18" ht="20.25" customHeight="1" x14ac:dyDescent="0.3">
      <c r="A157" s="1831"/>
      <c r="B157" s="1613" t="s">
        <v>102</v>
      </c>
      <c r="C157" s="1631">
        <v>0</v>
      </c>
      <c r="D157" s="1631">
        <v>0</v>
      </c>
      <c r="E157" s="1631">
        <v>0</v>
      </c>
      <c r="F157" s="1631">
        <v>0</v>
      </c>
      <c r="G157" s="1631">
        <v>0</v>
      </c>
      <c r="H157" s="1631" t="e">
        <f t="shared" ref="H157:O157" si="14">H156/H155*100</f>
        <v>#DIV/0!</v>
      </c>
      <c r="I157" s="1631" t="e">
        <f t="shared" si="14"/>
        <v>#DIV/0!</v>
      </c>
      <c r="J157" s="1631" t="e">
        <f t="shared" si="14"/>
        <v>#DIV/0!</v>
      </c>
      <c r="K157" s="1631" t="e">
        <f t="shared" si="14"/>
        <v>#DIV/0!</v>
      </c>
      <c r="L157" s="1631" t="e">
        <f t="shared" si="14"/>
        <v>#DIV/0!</v>
      </c>
      <c r="M157" s="1631" t="e">
        <f t="shared" si="14"/>
        <v>#DIV/0!</v>
      </c>
      <c r="N157" s="1631" t="e">
        <f t="shared" si="14"/>
        <v>#DIV/0!</v>
      </c>
      <c r="O157" s="1631" t="e">
        <f t="shared" si="14"/>
        <v>#DIV/0!</v>
      </c>
      <c r="P157" s="1631">
        <v>0</v>
      </c>
      <c r="Q157" s="95"/>
      <c r="R157" s="94"/>
    </row>
    <row r="158" spans="1:18" s="26" customFormat="1" ht="39" customHeight="1" x14ac:dyDescent="0.3">
      <c r="A158" s="1840" t="s">
        <v>147</v>
      </c>
      <c r="B158" s="488" t="s">
        <v>1805</v>
      </c>
      <c r="C158" s="1620">
        <f>D158+E158+F158+G158+P158</f>
        <v>677198.45</v>
      </c>
      <c r="D158" s="1620">
        <f t="shared" ref="D158" si="15">D161+D167+D170+D173+D176</f>
        <v>0</v>
      </c>
      <c r="E158" s="1620">
        <f>E161+E176+E167</f>
        <v>207098.52000000002</v>
      </c>
      <c r="F158" s="1620">
        <f>F161+F167+F170+F173+F176+F164</f>
        <v>191994.87</v>
      </c>
      <c r="G158" s="1620">
        <f>G170+G164+G161</f>
        <v>278105.06</v>
      </c>
      <c r="H158" s="1627">
        <f>I158+J158+K158+L158</f>
        <v>0</v>
      </c>
      <c r="I158" s="1627">
        <f>I161</f>
        <v>0</v>
      </c>
      <c r="J158" s="1627">
        <f>J170</f>
        <v>0</v>
      </c>
      <c r="K158" s="1627">
        <f>K161+K170</f>
        <v>0</v>
      </c>
      <c r="L158" s="1627">
        <f>L170</f>
        <v>0</v>
      </c>
      <c r="M158" s="1627">
        <f>C158-H158</f>
        <v>677198.45</v>
      </c>
      <c r="N158" s="1627">
        <f>F158-K158</f>
        <v>191994.87</v>
      </c>
      <c r="O158" s="1627"/>
      <c r="P158" s="1620">
        <f t="shared" ref="P158" si="16">P161+P167+P170+P173+P176</f>
        <v>0</v>
      </c>
      <c r="Q158" s="374"/>
      <c r="R158" s="372"/>
    </row>
    <row r="159" spans="1:18" s="26" customFormat="1" ht="20.100000000000001" customHeight="1" x14ac:dyDescent="0.3">
      <c r="A159" s="1840"/>
      <c r="B159" s="1613" t="s">
        <v>101</v>
      </c>
      <c r="C159" s="1620">
        <f>D159+E159+F159+G159</f>
        <v>16203.11</v>
      </c>
      <c r="D159" s="1620">
        <f t="shared" ref="D159" si="17">D162+D168+D171+D174+D177</f>
        <v>0</v>
      </c>
      <c r="E159" s="1620">
        <f>E162+E177</f>
        <v>475.7</v>
      </c>
      <c r="F159" s="1620">
        <f>F162+F168+F171+F174+F177+F165</f>
        <v>15377.41</v>
      </c>
      <c r="G159" s="1620">
        <f>G171</f>
        <v>350</v>
      </c>
      <c r="H159" s="1627"/>
      <c r="I159" s="1627"/>
      <c r="J159" s="1627"/>
      <c r="K159" s="1627"/>
      <c r="L159" s="1627"/>
      <c r="M159" s="1627"/>
      <c r="N159" s="1627"/>
      <c r="O159" s="1627"/>
      <c r="P159" s="1620">
        <f t="shared" ref="P159" si="18">P162+P168+P171+P174+P177</f>
        <v>0</v>
      </c>
      <c r="Q159" s="374"/>
      <c r="R159" s="372"/>
    </row>
    <row r="160" spans="1:18" s="26" customFormat="1" ht="20.100000000000001" customHeight="1" x14ac:dyDescent="0.3">
      <c r="A160" s="1840"/>
      <c r="B160" s="1613" t="s">
        <v>102</v>
      </c>
      <c r="C160" s="1620">
        <f>C159/C158*100</f>
        <v>2.3926679099752817</v>
      </c>
      <c r="D160" s="1620">
        <v>0</v>
      </c>
      <c r="E160" s="1620">
        <f t="shared" ref="E160:G160" si="19">E159/E158*100</f>
        <v>0.22969744061908312</v>
      </c>
      <c r="F160" s="1620">
        <f t="shared" si="19"/>
        <v>8.0092817063289239</v>
      </c>
      <c r="G160" s="1620">
        <f t="shared" si="19"/>
        <v>0.12585171949046881</v>
      </c>
      <c r="H160" s="1627"/>
      <c r="I160" s="1627"/>
      <c r="J160" s="1627"/>
      <c r="K160" s="1627"/>
      <c r="L160" s="1627"/>
      <c r="M160" s="1627"/>
      <c r="N160" s="1627"/>
      <c r="O160" s="1627"/>
      <c r="P160" s="1620">
        <v>0</v>
      </c>
      <c r="Q160" s="374"/>
      <c r="R160" s="372"/>
    </row>
    <row r="161" spans="1:18" s="26" customFormat="1" ht="22.5" customHeight="1" x14ac:dyDescent="0.25">
      <c r="A161" s="1831" t="s">
        <v>148</v>
      </c>
      <c r="B161" s="90" t="s">
        <v>24</v>
      </c>
      <c r="C161" s="1631">
        <f>D161+E161+F161+G161</f>
        <v>344878.52</v>
      </c>
      <c r="D161" s="1631">
        <v>0</v>
      </c>
      <c r="E161" s="1631">
        <f>РИИиЭ!D20</f>
        <v>86378.52</v>
      </c>
      <c r="F161" s="1631">
        <f>РИИиЭ!D21</f>
        <v>49650.87</v>
      </c>
      <c r="G161" s="1631">
        <f>РИИиЭ!D22</f>
        <v>208849.13</v>
      </c>
      <c r="H161" s="1630"/>
      <c r="I161" s="1632"/>
      <c r="J161" s="1632"/>
      <c r="K161" s="1632"/>
      <c r="L161" s="1632"/>
      <c r="M161" s="1627"/>
      <c r="N161" s="1634"/>
      <c r="O161" s="1627"/>
      <c r="P161" s="1631">
        <v>0</v>
      </c>
      <c r="Q161" s="372"/>
      <c r="R161" s="372"/>
    </row>
    <row r="162" spans="1:18" s="26" customFormat="1" ht="20.100000000000001" customHeight="1" x14ac:dyDescent="0.25">
      <c r="A162" s="1831"/>
      <c r="B162" s="1613" t="s">
        <v>101</v>
      </c>
      <c r="C162" s="1631">
        <f>D162+E162+F162+G162</f>
        <v>749.13</v>
      </c>
      <c r="D162" s="1631">
        <v>0</v>
      </c>
      <c r="E162" s="1631">
        <f>РИИиЭ!E20</f>
        <v>475.7</v>
      </c>
      <c r="F162" s="1631">
        <f>РИИиЭ!E21</f>
        <v>273.43</v>
      </c>
      <c r="G162" s="1631">
        <f>РИИиЭ!E22</f>
        <v>0</v>
      </c>
      <c r="H162" s="1630"/>
      <c r="I162" s="1632"/>
      <c r="J162" s="1632"/>
      <c r="K162" s="1632"/>
      <c r="L162" s="1632"/>
      <c r="M162" s="1627"/>
      <c r="N162" s="1634"/>
      <c r="O162" s="1627"/>
      <c r="P162" s="1631">
        <v>0</v>
      </c>
      <c r="Q162" s="372"/>
      <c r="R162" s="372"/>
    </row>
    <row r="163" spans="1:18" s="26" customFormat="1" ht="20.100000000000001" customHeight="1" x14ac:dyDescent="0.25">
      <c r="A163" s="1831"/>
      <c r="B163" s="1613" t="s">
        <v>102</v>
      </c>
      <c r="C163" s="1631">
        <f>C162/C161*100</f>
        <v>0.21721561551586335</v>
      </c>
      <c r="D163" s="1631">
        <v>0</v>
      </c>
      <c r="E163" s="1631">
        <f t="shared" ref="E163:O163" si="20">E162/E161*100</f>
        <v>0.55071561772533262</v>
      </c>
      <c r="F163" s="1631">
        <f t="shared" si="20"/>
        <v>0.55070535521331243</v>
      </c>
      <c r="G163" s="1631">
        <f>G162/G161*100</f>
        <v>0</v>
      </c>
      <c r="H163" s="1631" t="e">
        <f t="shared" si="20"/>
        <v>#DIV/0!</v>
      </c>
      <c r="I163" s="1631" t="e">
        <f t="shared" si="20"/>
        <v>#DIV/0!</v>
      </c>
      <c r="J163" s="1631" t="e">
        <f t="shared" si="20"/>
        <v>#DIV/0!</v>
      </c>
      <c r="K163" s="1631" t="e">
        <f t="shared" si="20"/>
        <v>#DIV/0!</v>
      </c>
      <c r="L163" s="1631" t="e">
        <f t="shared" si="20"/>
        <v>#DIV/0!</v>
      </c>
      <c r="M163" s="1631" t="e">
        <f t="shared" si="20"/>
        <v>#DIV/0!</v>
      </c>
      <c r="N163" s="1631" t="e">
        <f t="shared" si="20"/>
        <v>#DIV/0!</v>
      </c>
      <c r="O163" s="1631" t="e">
        <f t="shared" si="20"/>
        <v>#DIV/0!</v>
      </c>
      <c r="P163" s="1631">
        <v>0</v>
      </c>
      <c r="Q163" s="372"/>
      <c r="R163" s="372"/>
    </row>
    <row r="164" spans="1:18" s="26" customFormat="1" ht="20.100000000000001" customHeight="1" x14ac:dyDescent="0.25">
      <c r="A164" s="1836"/>
      <c r="B164" s="89" t="s">
        <v>77</v>
      </c>
      <c r="C164" s="1631">
        <f>D164+E164+F164+G164+P164</f>
        <v>68905.929999999993</v>
      </c>
      <c r="D164" s="1631">
        <v>0</v>
      </c>
      <c r="E164" s="1631">
        <v>0</v>
      </c>
      <c r="F164" s="1631">
        <v>0</v>
      </c>
      <c r="G164" s="1631">
        <f>РИИиЭ!D29</f>
        <v>68905.929999999993</v>
      </c>
      <c r="H164" s="1631"/>
      <c r="I164" s="1631"/>
      <c r="J164" s="1631"/>
      <c r="K164" s="1631"/>
      <c r="L164" s="1631"/>
      <c r="M164" s="1631"/>
      <c r="N164" s="1631"/>
      <c r="O164" s="1631"/>
      <c r="P164" s="1631">
        <v>0</v>
      </c>
      <c r="Q164" s="372"/>
      <c r="R164" s="372"/>
    </row>
    <row r="165" spans="1:18" s="26" customFormat="1" ht="20.100000000000001" customHeight="1" x14ac:dyDescent="0.25">
      <c r="A165" s="1837"/>
      <c r="B165" s="1613" t="s">
        <v>101</v>
      </c>
      <c r="C165" s="1631">
        <f>D165+E165+F165+G165+P165</f>
        <v>0</v>
      </c>
      <c r="D165" s="1631">
        <v>0</v>
      </c>
      <c r="E165" s="1631">
        <v>0</v>
      </c>
      <c r="F165" s="1631">
        <v>0</v>
      </c>
      <c r="G165" s="1631">
        <f>РИИиЭ!E29</f>
        <v>0</v>
      </c>
      <c r="H165" s="1631"/>
      <c r="I165" s="1631"/>
      <c r="J165" s="1631"/>
      <c r="K165" s="1631"/>
      <c r="L165" s="1631"/>
      <c r="M165" s="1631"/>
      <c r="N165" s="1631"/>
      <c r="O165" s="1631"/>
      <c r="P165" s="1631">
        <v>0</v>
      </c>
      <c r="Q165" s="372"/>
      <c r="R165" s="372"/>
    </row>
    <row r="166" spans="1:18" s="26" customFormat="1" ht="20.100000000000001" customHeight="1" x14ac:dyDescent="0.25">
      <c r="A166" s="1838"/>
      <c r="B166" s="1613" t="s">
        <v>102</v>
      </c>
      <c r="C166" s="1631">
        <f>C165/C164*100</f>
        <v>0</v>
      </c>
      <c r="D166" s="1631">
        <v>0</v>
      </c>
      <c r="E166" s="1631">
        <v>0</v>
      </c>
      <c r="F166" s="1631">
        <v>0</v>
      </c>
      <c r="G166" s="1631">
        <v>0</v>
      </c>
      <c r="H166" s="1631"/>
      <c r="I166" s="1631"/>
      <c r="J166" s="1631"/>
      <c r="K166" s="1631"/>
      <c r="L166" s="1631"/>
      <c r="M166" s="1631"/>
      <c r="N166" s="1631"/>
      <c r="O166" s="1631"/>
      <c r="P166" s="1631">
        <v>0</v>
      </c>
      <c r="Q166" s="372"/>
      <c r="R166" s="372"/>
    </row>
    <row r="167" spans="1:18" s="26" customFormat="1" ht="20.100000000000001" customHeight="1" x14ac:dyDescent="0.25">
      <c r="A167" s="1831" t="s">
        <v>149</v>
      </c>
      <c r="B167" s="90" t="s">
        <v>1210</v>
      </c>
      <c r="C167" s="1631">
        <f>D167+E167+F167+G167</f>
        <v>186296.3</v>
      </c>
      <c r="D167" s="1631">
        <v>0</v>
      </c>
      <c r="E167" s="1631">
        <f>РИИиЭ!D42</f>
        <v>120720</v>
      </c>
      <c r="F167" s="1631">
        <f>РИИиЭ!D43</f>
        <v>65576.3</v>
      </c>
      <c r="G167" s="1631">
        <v>0</v>
      </c>
      <c r="H167" s="1630"/>
      <c r="I167" s="1632"/>
      <c r="J167" s="1632"/>
      <c r="K167" s="1632"/>
      <c r="L167" s="1632"/>
      <c r="M167" s="1627"/>
      <c r="N167" s="1634"/>
      <c r="O167" s="1627"/>
      <c r="P167" s="1631">
        <v>0</v>
      </c>
      <c r="Q167" s="372"/>
      <c r="R167" s="372"/>
    </row>
    <row r="168" spans="1:18" s="26" customFormat="1" ht="20.100000000000001" customHeight="1" x14ac:dyDescent="0.25">
      <c r="A168" s="1831"/>
      <c r="B168" s="1613" t="s">
        <v>101</v>
      </c>
      <c r="C168" s="1631">
        <f>D168+E168+F168+G168</f>
        <v>0</v>
      </c>
      <c r="D168" s="1631">
        <v>0</v>
      </c>
      <c r="E168" s="1631">
        <f>0</f>
        <v>0</v>
      </c>
      <c r="F168" s="1631">
        <f>РИИиЭ!H42</f>
        <v>0</v>
      </c>
      <c r="G168" s="1631">
        <v>0</v>
      </c>
      <c r="H168" s="1630"/>
      <c r="I168" s="1632"/>
      <c r="J168" s="1632"/>
      <c r="K168" s="1632"/>
      <c r="L168" s="1632"/>
      <c r="M168" s="1627"/>
      <c r="N168" s="1634"/>
      <c r="O168" s="1627"/>
      <c r="P168" s="1631">
        <v>0</v>
      </c>
      <c r="Q168" s="372"/>
      <c r="R168" s="372"/>
    </row>
    <row r="169" spans="1:18" s="26" customFormat="1" ht="20.100000000000001" customHeight="1" x14ac:dyDescent="0.25">
      <c r="A169" s="1831"/>
      <c r="B169" s="1613" t="s">
        <v>102</v>
      </c>
      <c r="C169" s="1631">
        <f>C168/C167*100</f>
        <v>0</v>
      </c>
      <c r="D169" s="1631">
        <v>0</v>
      </c>
      <c r="E169" s="1631">
        <f>0</f>
        <v>0</v>
      </c>
      <c r="F169" s="1631">
        <f t="shared" ref="F169" si="21">F168/F167*100</f>
        <v>0</v>
      </c>
      <c r="G169" s="1631">
        <v>0</v>
      </c>
      <c r="H169" s="1630"/>
      <c r="I169" s="1632"/>
      <c r="J169" s="1632"/>
      <c r="K169" s="1632"/>
      <c r="L169" s="1632"/>
      <c r="M169" s="1627"/>
      <c r="N169" s="1634"/>
      <c r="O169" s="1627"/>
      <c r="P169" s="1631">
        <v>0</v>
      </c>
      <c r="Q169" s="372"/>
      <c r="R169" s="372"/>
    </row>
    <row r="170" spans="1:18" s="26" customFormat="1" ht="38.25" customHeight="1" x14ac:dyDescent="0.25">
      <c r="A170" s="1831" t="s">
        <v>150</v>
      </c>
      <c r="B170" s="89" t="s">
        <v>1214</v>
      </c>
      <c r="C170" s="1631">
        <f>D170+E170+F170+G170+P170</f>
        <v>350</v>
      </c>
      <c r="D170" s="1631">
        <f>0</f>
        <v>0</v>
      </c>
      <c r="E170" s="1631">
        <v>0</v>
      </c>
      <c r="F170" s="1631">
        <v>0</v>
      </c>
      <c r="G170" s="1631">
        <f>РИИиЭ!D56</f>
        <v>350</v>
      </c>
      <c r="H170" s="1630"/>
      <c r="I170" s="1632"/>
      <c r="J170" s="1632"/>
      <c r="K170" s="1632"/>
      <c r="L170" s="1632"/>
      <c r="M170" s="1627"/>
      <c r="N170" s="1634"/>
      <c r="O170" s="1627"/>
      <c r="P170" s="1631">
        <f>0</f>
        <v>0</v>
      </c>
      <c r="Q170" s="372"/>
      <c r="R170" s="372"/>
    </row>
    <row r="171" spans="1:18" s="26" customFormat="1" ht="20.100000000000001" customHeight="1" x14ac:dyDescent="0.25">
      <c r="A171" s="1831"/>
      <c r="B171" s="1613" t="s">
        <v>101</v>
      </c>
      <c r="C171" s="1631">
        <f>D171+E171+F171+G171+P171</f>
        <v>350</v>
      </c>
      <c r="D171" s="1631">
        <f>0</f>
        <v>0</v>
      </c>
      <c r="E171" s="1631">
        <v>0</v>
      </c>
      <c r="F171" s="1631">
        <v>0</v>
      </c>
      <c r="G171" s="1631">
        <f>РИИиЭ!H56</f>
        <v>350</v>
      </c>
      <c r="H171" s="1630"/>
      <c r="I171" s="1632"/>
      <c r="J171" s="1632"/>
      <c r="K171" s="1632"/>
      <c r="L171" s="1632"/>
      <c r="M171" s="1627"/>
      <c r="N171" s="1634"/>
      <c r="O171" s="1627"/>
      <c r="P171" s="1631">
        <f>0</f>
        <v>0</v>
      </c>
      <c r="Q171" s="372"/>
      <c r="R171" s="372"/>
    </row>
    <row r="172" spans="1:18" s="26" customFormat="1" ht="20.100000000000001" customHeight="1" x14ac:dyDescent="0.25">
      <c r="A172" s="1831"/>
      <c r="B172" s="1613" t="s">
        <v>102</v>
      </c>
      <c r="C172" s="1631">
        <f>C171/C170*100</f>
        <v>100</v>
      </c>
      <c r="D172" s="1631">
        <v>0</v>
      </c>
      <c r="E172" s="1631">
        <v>0</v>
      </c>
      <c r="F172" s="1631">
        <v>0</v>
      </c>
      <c r="G172" s="1631">
        <f>G171/G170*100</f>
        <v>100</v>
      </c>
      <c r="H172" s="1631" t="e">
        <f t="shared" ref="H172:O172" si="22">H171/H170*100</f>
        <v>#DIV/0!</v>
      </c>
      <c r="I172" s="1631" t="e">
        <f t="shared" si="22"/>
        <v>#DIV/0!</v>
      </c>
      <c r="J172" s="1631" t="e">
        <f t="shared" si="22"/>
        <v>#DIV/0!</v>
      </c>
      <c r="K172" s="1631" t="e">
        <f t="shared" si="22"/>
        <v>#DIV/0!</v>
      </c>
      <c r="L172" s="1631" t="e">
        <f t="shared" si="22"/>
        <v>#DIV/0!</v>
      </c>
      <c r="M172" s="1631" t="e">
        <f t="shared" si="22"/>
        <v>#DIV/0!</v>
      </c>
      <c r="N172" s="1631" t="e">
        <f t="shared" si="22"/>
        <v>#DIV/0!</v>
      </c>
      <c r="O172" s="1631" t="e">
        <f t="shared" si="22"/>
        <v>#DIV/0!</v>
      </c>
      <c r="P172" s="1631">
        <v>0</v>
      </c>
      <c r="Q172" s="372"/>
      <c r="R172" s="372"/>
    </row>
    <row r="173" spans="1:18" s="26" customFormat="1" ht="30" customHeight="1" x14ac:dyDescent="0.25">
      <c r="A173" s="1831" t="s">
        <v>151</v>
      </c>
      <c r="B173" s="89" t="s">
        <v>1216</v>
      </c>
      <c r="C173" s="1631">
        <f>D173+E173+F173+G173+P173</f>
        <v>76767.7</v>
      </c>
      <c r="D173" s="1631">
        <f>0</f>
        <v>0</v>
      </c>
      <c r="E173" s="1631">
        <f>E174</f>
        <v>0</v>
      </c>
      <c r="F173" s="1631">
        <f>РИИиЭ!D65</f>
        <v>76767.7</v>
      </c>
      <c r="G173" s="1631">
        <f>0</f>
        <v>0</v>
      </c>
      <c r="H173" s="1630"/>
      <c r="I173" s="1632"/>
      <c r="J173" s="1632"/>
      <c r="K173" s="1632"/>
      <c r="L173" s="1632"/>
      <c r="M173" s="1627"/>
      <c r="N173" s="1634"/>
      <c r="O173" s="1627"/>
      <c r="P173" s="1631">
        <v>0</v>
      </c>
      <c r="Q173" s="372"/>
      <c r="R173" s="372"/>
    </row>
    <row r="174" spans="1:18" s="26" customFormat="1" ht="20.100000000000001" customHeight="1" x14ac:dyDescent="0.25">
      <c r="A174" s="1831"/>
      <c r="B174" s="1613" t="s">
        <v>101</v>
      </c>
      <c r="C174" s="1631">
        <f>D174+E174+F174+G174</f>
        <v>15103.98</v>
      </c>
      <c r="D174" s="1631">
        <f>0</f>
        <v>0</v>
      </c>
      <c r="E174" s="1631">
        <f>0</f>
        <v>0</v>
      </c>
      <c r="F174" s="1631">
        <f>РИИиЭ!H65</f>
        <v>15103.98</v>
      </c>
      <c r="G174" s="1631">
        <f>0</f>
        <v>0</v>
      </c>
      <c r="H174" s="1630"/>
      <c r="I174" s="1632"/>
      <c r="J174" s="1632"/>
      <c r="K174" s="1632"/>
      <c r="L174" s="1632"/>
      <c r="M174" s="1627"/>
      <c r="N174" s="1634"/>
      <c r="O174" s="1627"/>
      <c r="P174" s="1631">
        <v>0</v>
      </c>
      <c r="Q174" s="372"/>
      <c r="R174" s="372"/>
    </row>
    <row r="175" spans="1:18" s="26" customFormat="1" ht="20.100000000000001" customHeight="1" x14ac:dyDescent="0.25">
      <c r="A175" s="1831"/>
      <c r="B175" s="1613" t="s">
        <v>102</v>
      </c>
      <c r="C175" s="1631">
        <f>C174/C173*100</f>
        <v>19.674915361538773</v>
      </c>
      <c r="D175" s="1631">
        <v>0</v>
      </c>
      <c r="E175" s="1631">
        <v>0</v>
      </c>
      <c r="F175" s="1631">
        <f t="shared" ref="F175:O175" si="23">F174/F173*100</f>
        <v>19.674915361538773</v>
      </c>
      <c r="G175" s="1631">
        <f>0</f>
        <v>0</v>
      </c>
      <c r="H175" s="1631" t="e">
        <f t="shared" si="23"/>
        <v>#DIV/0!</v>
      </c>
      <c r="I175" s="1631" t="e">
        <f t="shared" si="23"/>
        <v>#DIV/0!</v>
      </c>
      <c r="J175" s="1631" t="e">
        <f t="shared" si="23"/>
        <v>#DIV/0!</v>
      </c>
      <c r="K175" s="1631" t="e">
        <f t="shared" si="23"/>
        <v>#DIV/0!</v>
      </c>
      <c r="L175" s="1631" t="e">
        <f t="shared" si="23"/>
        <v>#DIV/0!</v>
      </c>
      <c r="M175" s="1631" t="e">
        <f t="shared" si="23"/>
        <v>#DIV/0!</v>
      </c>
      <c r="N175" s="1631" t="e">
        <f t="shared" si="23"/>
        <v>#DIV/0!</v>
      </c>
      <c r="O175" s="1631" t="e">
        <f t="shared" si="23"/>
        <v>#DIV/0!</v>
      </c>
      <c r="P175" s="1631">
        <v>0</v>
      </c>
      <c r="Q175" s="372"/>
      <c r="R175" s="372"/>
    </row>
    <row r="176" spans="1:18" s="26" customFormat="1" ht="39" customHeight="1" x14ac:dyDescent="0.25">
      <c r="A176" s="1831" t="s">
        <v>267</v>
      </c>
      <c r="B176" s="89" t="s">
        <v>1218</v>
      </c>
      <c r="C176" s="1631">
        <f>D176+E176+F176+G176</f>
        <v>0</v>
      </c>
      <c r="D176" s="1631">
        <v>0</v>
      </c>
      <c r="E176" s="1631">
        <f>РИИиЭ!D75</f>
        <v>0</v>
      </c>
      <c r="F176" s="1631">
        <f>0</f>
        <v>0</v>
      </c>
      <c r="G176" s="1631">
        <v>0</v>
      </c>
      <c r="H176" s="1630"/>
      <c r="I176" s="1632"/>
      <c r="J176" s="1632"/>
      <c r="K176" s="1632"/>
      <c r="L176" s="1632"/>
      <c r="M176" s="1627"/>
      <c r="N176" s="1634"/>
      <c r="O176" s="1627"/>
      <c r="P176" s="1631">
        <v>0</v>
      </c>
      <c r="Q176" s="372"/>
      <c r="R176" s="372"/>
    </row>
    <row r="177" spans="1:18" s="26" customFormat="1" ht="20.100000000000001" customHeight="1" x14ac:dyDescent="0.25">
      <c r="A177" s="1831"/>
      <c r="B177" s="1613" t="s">
        <v>101</v>
      </c>
      <c r="C177" s="1631">
        <f>D177+E177+F177+G177</f>
        <v>0</v>
      </c>
      <c r="D177" s="1631">
        <v>0</v>
      </c>
      <c r="E177" s="1631">
        <f>РИИиЭ!H75</f>
        <v>0</v>
      </c>
      <c r="F177" s="1631">
        <f>0</f>
        <v>0</v>
      </c>
      <c r="G177" s="1631">
        <v>0</v>
      </c>
      <c r="H177" s="1630"/>
      <c r="I177" s="1632"/>
      <c r="J177" s="1632"/>
      <c r="K177" s="1632"/>
      <c r="L177" s="1632"/>
      <c r="M177" s="1627"/>
      <c r="N177" s="1634"/>
      <c r="O177" s="1627"/>
      <c r="P177" s="1631">
        <v>0</v>
      </c>
      <c r="Q177" s="372"/>
      <c r="R177" s="372"/>
    </row>
    <row r="178" spans="1:18" s="26" customFormat="1" ht="25.5" customHeight="1" x14ac:dyDescent="0.25">
      <c r="A178" s="1831"/>
      <c r="B178" s="1613" t="s">
        <v>102</v>
      </c>
      <c r="C178" s="1631">
        <v>0</v>
      </c>
      <c r="D178" s="1631">
        <v>0</v>
      </c>
      <c r="E178" s="1631">
        <v>0</v>
      </c>
      <c r="F178" s="1631">
        <f>0</f>
        <v>0</v>
      </c>
      <c r="G178" s="1631">
        <v>0</v>
      </c>
      <c r="H178" s="1630"/>
      <c r="I178" s="1632"/>
      <c r="J178" s="1632"/>
      <c r="K178" s="1632"/>
      <c r="L178" s="1632"/>
      <c r="M178" s="1627"/>
      <c r="N178" s="1634"/>
      <c r="O178" s="1627"/>
      <c r="P178" s="1631">
        <v>0</v>
      </c>
      <c r="Q178" s="372"/>
      <c r="R178" s="372"/>
    </row>
    <row r="179" spans="1:18" s="26" customFormat="1" ht="23.25" customHeight="1" x14ac:dyDescent="0.25">
      <c r="A179" s="1833" t="s">
        <v>152</v>
      </c>
      <c r="B179" s="488" t="s">
        <v>153</v>
      </c>
      <c r="C179" s="1620">
        <f>F179+G179</f>
        <v>116000</v>
      </c>
      <c r="D179" s="1620">
        <f>D182+D185+D188+D191</f>
        <v>0</v>
      </c>
      <c r="E179" s="1620">
        <f t="shared" ref="E179:G180" si="24">E182+E185+E188+E191</f>
        <v>0</v>
      </c>
      <c r="F179" s="1620">
        <f t="shared" si="24"/>
        <v>6000</v>
      </c>
      <c r="G179" s="1620">
        <f t="shared" si="24"/>
        <v>110000</v>
      </c>
      <c r="H179" s="1627" t="e">
        <f>I179+J179+K179+L179</f>
        <v>#REF!</v>
      </c>
      <c r="I179" s="1627" t="e">
        <f>I182+I185+I188+#REF!</f>
        <v>#REF!</v>
      </c>
      <c r="J179" s="1627" t="e">
        <f>J182+J185+J188+#REF!</f>
        <v>#REF!</v>
      </c>
      <c r="K179" s="1627" t="e">
        <f>K182+K185+K188+#REF!</f>
        <v>#REF!</v>
      </c>
      <c r="L179" s="1627" t="e">
        <f>L182+L185+L188+#REF!</f>
        <v>#REF!</v>
      </c>
      <c r="M179" s="1627" t="e">
        <f>C179-H179</f>
        <v>#REF!</v>
      </c>
      <c r="N179" s="1627" t="e">
        <f>F179-K179</f>
        <v>#REF!</v>
      </c>
      <c r="O179" s="1627"/>
      <c r="P179" s="1620">
        <f t="shared" ref="P179" si="25">P182+P185+P188+P191</f>
        <v>0</v>
      </c>
      <c r="Q179" s="372"/>
      <c r="R179" s="372"/>
    </row>
    <row r="180" spans="1:18" s="26" customFormat="1" ht="20.100000000000001" customHeight="1" x14ac:dyDescent="0.25">
      <c r="A180" s="1833"/>
      <c r="B180" s="1613" t="s">
        <v>101</v>
      </c>
      <c r="C180" s="1620">
        <f t="shared" ref="C180:C192" si="26">D180+E180+F180+G180</f>
        <v>88377.319000000003</v>
      </c>
      <c r="D180" s="1620">
        <f>D183+D186+D189+D192</f>
        <v>0</v>
      </c>
      <c r="E180" s="1620">
        <f t="shared" si="24"/>
        <v>0</v>
      </c>
      <c r="F180" s="1620">
        <f>F189+F192</f>
        <v>1377.319</v>
      </c>
      <c r="G180" s="1620">
        <f t="shared" si="24"/>
        <v>87000</v>
      </c>
      <c r="H180" s="1627"/>
      <c r="I180" s="1627"/>
      <c r="J180" s="1627"/>
      <c r="K180" s="1627"/>
      <c r="L180" s="1627"/>
      <c r="M180" s="1627"/>
      <c r="N180" s="1627"/>
      <c r="O180" s="1627"/>
      <c r="P180" s="1620">
        <f t="shared" ref="P180" si="27">P183+P186+P189+P192</f>
        <v>0</v>
      </c>
      <c r="Q180" s="372"/>
      <c r="R180" s="372"/>
    </row>
    <row r="181" spans="1:18" s="26" customFormat="1" ht="20.100000000000001" customHeight="1" x14ac:dyDescent="0.25">
      <c r="A181" s="1833"/>
      <c r="B181" s="1613" t="s">
        <v>102</v>
      </c>
      <c r="C181" s="1620">
        <f>C180/C179*100</f>
        <v>76.187343965517243</v>
      </c>
      <c r="D181" s="1620">
        <v>0</v>
      </c>
      <c r="E181" s="1620">
        <v>0</v>
      </c>
      <c r="F181" s="1620">
        <f>F180/F179*100</f>
        <v>22.955316666666668</v>
      </c>
      <c r="G181" s="1620">
        <f>G180/G179*100</f>
        <v>79.090909090909093</v>
      </c>
      <c r="H181" s="1627"/>
      <c r="I181" s="1627"/>
      <c r="J181" s="1627"/>
      <c r="K181" s="1627"/>
      <c r="L181" s="1627"/>
      <c r="M181" s="1627"/>
      <c r="N181" s="1627"/>
      <c r="O181" s="1627"/>
      <c r="P181" s="1620">
        <v>0</v>
      </c>
      <c r="Q181" s="372"/>
      <c r="R181" s="372"/>
    </row>
    <row r="182" spans="1:18" s="26" customFormat="1" ht="25.5" customHeight="1" x14ac:dyDescent="0.25">
      <c r="A182" s="1831" t="s">
        <v>154</v>
      </c>
      <c r="B182" s="89" t="s">
        <v>850</v>
      </c>
      <c r="C182" s="1631">
        <f t="shared" si="26"/>
        <v>0</v>
      </c>
      <c r="D182" s="1631">
        <v>0</v>
      </c>
      <c r="E182" s="1631">
        <v>0</v>
      </c>
      <c r="F182" s="1631">
        <v>0</v>
      </c>
      <c r="G182" s="1631">
        <v>0</v>
      </c>
      <c r="H182" s="1630">
        <f>I182+J182+K182+L182</f>
        <v>7537.2</v>
      </c>
      <c r="I182" s="1632">
        <v>0</v>
      </c>
      <c r="J182" s="1632">
        <v>0</v>
      </c>
      <c r="K182" s="1632">
        <v>7537.2</v>
      </c>
      <c r="L182" s="1632">
        <v>0</v>
      </c>
      <c r="M182" s="1627">
        <f>C182-H182</f>
        <v>-7537.2</v>
      </c>
      <c r="N182" s="1634">
        <f>F182-K182</f>
        <v>-7537.2</v>
      </c>
      <c r="O182" s="1627"/>
      <c r="P182" s="1631">
        <v>0</v>
      </c>
      <c r="Q182" s="372"/>
      <c r="R182" s="372"/>
    </row>
    <row r="183" spans="1:18" s="26" customFormat="1" ht="20.100000000000001" customHeight="1" x14ac:dyDescent="0.25">
      <c r="A183" s="1831"/>
      <c r="B183" s="1613" t="s">
        <v>101</v>
      </c>
      <c r="C183" s="1631">
        <f t="shared" si="26"/>
        <v>0</v>
      </c>
      <c r="D183" s="1631">
        <v>0</v>
      </c>
      <c r="E183" s="1631">
        <v>0</v>
      </c>
      <c r="F183" s="1631">
        <v>0</v>
      </c>
      <c r="G183" s="1631">
        <v>0</v>
      </c>
      <c r="H183" s="1630"/>
      <c r="I183" s="1632"/>
      <c r="J183" s="1632"/>
      <c r="K183" s="1632"/>
      <c r="L183" s="1632"/>
      <c r="M183" s="1627"/>
      <c r="N183" s="1634"/>
      <c r="O183" s="1627"/>
      <c r="P183" s="1631">
        <v>0</v>
      </c>
      <c r="Q183" s="372"/>
      <c r="R183" s="372"/>
    </row>
    <row r="184" spans="1:18" s="26" customFormat="1" ht="21" customHeight="1" x14ac:dyDescent="0.25">
      <c r="A184" s="1831"/>
      <c r="B184" s="1613" t="s">
        <v>102</v>
      </c>
      <c r="C184" s="1631">
        <v>0</v>
      </c>
      <c r="D184" s="1631">
        <v>0</v>
      </c>
      <c r="E184" s="1631">
        <v>0</v>
      </c>
      <c r="F184" s="1631">
        <v>0</v>
      </c>
      <c r="G184" s="1631">
        <v>0</v>
      </c>
      <c r="H184" s="1630"/>
      <c r="I184" s="1632"/>
      <c r="J184" s="1632"/>
      <c r="K184" s="1632"/>
      <c r="L184" s="1632"/>
      <c r="M184" s="1627"/>
      <c r="N184" s="1634"/>
      <c r="O184" s="1627"/>
      <c r="P184" s="1631">
        <v>0</v>
      </c>
      <c r="Q184" s="372"/>
      <c r="R184" s="372"/>
    </row>
    <row r="185" spans="1:18" s="26" customFormat="1" ht="28.5" customHeight="1" x14ac:dyDescent="0.25">
      <c r="A185" s="1831" t="s">
        <v>155</v>
      </c>
      <c r="B185" s="90" t="s">
        <v>298</v>
      </c>
      <c r="C185" s="1631">
        <f t="shared" si="26"/>
        <v>0</v>
      </c>
      <c r="D185" s="1631">
        <v>0</v>
      </c>
      <c r="E185" s="1631">
        <v>0</v>
      </c>
      <c r="F185" s="1629">
        <v>0</v>
      </c>
      <c r="G185" s="1631">
        <v>0</v>
      </c>
      <c r="H185" s="1630">
        <f>I185+J185+K185+L185</f>
        <v>4415.75</v>
      </c>
      <c r="I185" s="1632">
        <v>0</v>
      </c>
      <c r="J185" s="1632">
        <v>648.77</v>
      </c>
      <c r="K185" s="1632">
        <v>3766.98</v>
      </c>
      <c r="L185" s="1632">
        <v>0</v>
      </c>
      <c r="M185" s="1627">
        <f>C185-H185</f>
        <v>-4415.75</v>
      </c>
      <c r="N185" s="1634">
        <f>F185-K185</f>
        <v>-3766.98</v>
      </c>
      <c r="O185" s="1627"/>
      <c r="P185" s="1631">
        <v>0</v>
      </c>
      <c r="Q185" s="372"/>
      <c r="R185" s="372"/>
    </row>
    <row r="186" spans="1:18" s="26" customFormat="1" ht="20.100000000000001" customHeight="1" x14ac:dyDescent="0.25">
      <c r="A186" s="1831"/>
      <c r="B186" s="1613" t="s">
        <v>101</v>
      </c>
      <c r="C186" s="1631">
        <v>0</v>
      </c>
      <c r="D186" s="1631">
        <v>0</v>
      </c>
      <c r="E186" s="1631">
        <v>0</v>
      </c>
      <c r="F186" s="1629">
        <v>0</v>
      </c>
      <c r="G186" s="1631">
        <v>0</v>
      </c>
      <c r="H186" s="1630"/>
      <c r="I186" s="1632"/>
      <c r="J186" s="1632"/>
      <c r="K186" s="1632"/>
      <c r="L186" s="1632"/>
      <c r="M186" s="1627"/>
      <c r="N186" s="1634"/>
      <c r="O186" s="1627"/>
      <c r="P186" s="1631">
        <v>0</v>
      </c>
      <c r="Q186" s="372"/>
      <c r="R186" s="372"/>
    </row>
    <row r="187" spans="1:18" s="26" customFormat="1" ht="20.100000000000001" customHeight="1" x14ac:dyDescent="0.25">
      <c r="A187" s="1831"/>
      <c r="B187" s="1613" t="s">
        <v>102</v>
      </c>
      <c r="C187" s="1631">
        <v>0</v>
      </c>
      <c r="D187" s="1631">
        <v>0</v>
      </c>
      <c r="E187" s="1631">
        <v>0</v>
      </c>
      <c r="F187" s="1631">
        <v>0</v>
      </c>
      <c r="G187" s="1631">
        <v>0</v>
      </c>
      <c r="H187" s="1630"/>
      <c r="I187" s="1632"/>
      <c r="J187" s="1632"/>
      <c r="K187" s="1632"/>
      <c r="L187" s="1632"/>
      <c r="M187" s="1627"/>
      <c r="N187" s="1634"/>
      <c r="O187" s="1627"/>
      <c r="P187" s="1631">
        <v>0</v>
      </c>
      <c r="Q187" s="372"/>
      <c r="R187" s="372"/>
    </row>
    <row r="188" spans="1:18" s="26" customFormat="1" ht="26.25" customHeight="1" x14ac:dyDescent="0.25">
      <c r="A188" s="1831" t="s">
        <v>156</v>
      </c>
      <c r="B188" s="89" t="s">
        <v>849</v>
      </c>
      <c r="C188" s="1631">
        <f>D188+E188+F188+G188+P188</f>
        <v>4000</v>
      </c>
      <c r="D188" s="1629">
        <v>0</v>
      </c>
      <c r="E188" s="1629">
        <v>0</v>
      </c>
      <c r="F188" s="1629">
        <f>Предпринимательство!D34</f>
        <v>4000</v>
      </c>
      <c r="G188" s="1629">
        <v>0</v>
      </c>
      <c r="H188" s="1630">
        <v>0</v>
      </c>
      <c r="I188" s="1632">
        <v>0</v>
      </c>
      <c r="J188" s="1632">
        <v>0</v>
      </c>
      <c r="K188" s="1632">
        <v>0</v>
      </c>
      <c r="L188" s="1632">
        <v>0</v>
      </c>
      <c r="M188" s="1627">
        <f>C188-H188</f>
        <v>4000</v>
      </c>
      <c r="N188" s="1634">
        <f>F188-K188</f>
        <v>4000</v>
      </c>
      <c r="O188" s="1627"/>
      <c r="P188" s="1629">
        <v>0</v>
      </c>
      <c r="Q188" s="372"/>
      <c r="R188" s="372"/>
    </row>
    <row r="189" spans="1:18" s="26" customFormat="1" ht="20.100000000000001" customHeight="1" x14ac:dyDescent="0.25">
      <c r="A189" s="1831"/>
      <c r="B189" s="1613" t="s">
        <v>101</v>
      </c>
      <c r="C189" s="1631">
        <f t="shared" si="26"/>
        <v>0</v>
      </c>
      <c r="D189" s="1629">
        <v>0</v>
      </c>
      <c r="E189" s="1629">
        <v>0</v>
      </c>
      <c r="F189" s="1629">
        <f>Предпринимательство!E34</f>
        <v>0</v>
      </c>
      <c r="G189" s="1629">
        <v>0</v>
      </c>
      <c r="H189" s="1630"/>
      <c r="I189" s="1632"/>
      <c r="J189" s="1632"/>
      <c r="K189" s="1632"/>
      <c r="L189" s="1632"/>
      <c r="M189" s="1627"/>
      <c r="N189" s="1634"/>
      <c r="O189" s="1627"/>
      <c r="P189" s="1629">
        <v>0</v>
      </c>
      <c r="Q189" s="372"/>
      <c r="R189" s="372"/>
    </row>
    <row r="190" spans="1:18" s="26" customFormat="1" ht="20.100000000000001" customHeight="1" x14ac:dyDescent="0.25">
      <c r="A190" s="1831"/>
      <c r="B190" s="1613" t="s">
        <v>102</v>
      </c>
      <c r="C190" s="1631">
        <f>C189/C188*100</f>
        <v>0</v>
      </c>
      <c r="D190" s="1631">
        <v>0</v>
      </c>
      <c r="E190" s="1631">
        <v>0</v>
      </c>
      <c r="F190" s="1631">
        <f t="shared" ref="F190" si="28">F189/F188*100</f>
        <v>0</v>
      </c>
      <c r="G190" s="1631">
        <v>0</v>
      </c>
      <c r="H190" s="1630"/>
      <c r="I190" s="1632"/>
      <c r="J190" s="1632"/>
      <c r="K190" s="1632"/>
      <c r="L190" s="1632"/>
      <c r="M190" s="1627"/>
      <c r="N190" s="1634"/>
      <c r="O190" s="1627"/>
      <c r="P190" s="1631">
        <v>0</v>
      </c>
      <c r="Q190" s="372"/>
      <c r="R190" s="372"/>
    </row>
    <row r="191" spans="1:18" s="26" customFormat="1" ht="39" customHeight="1" x14ac:dyDescent="0.25">
      <c r="A191" s="1831" t="s">
        <v>157</v>
      </c>
      <c r="B191" s="90" t="s">
        <v>1697</v>
      </c>
      <c r="C191" s="1631">
        <f t="shared" si="26"/>
        <v>112000</v>
      </c>
      <c r="D191" s="1629">
        <v>0</v>
      </c>
      <c r="E191" s="1629">
        <v>0</v>
      </c>
      <c r="F191" s="1629">
        <f>Предпринимательство!D57</f>
        <v>2000</v>
      </c>
      <c r="G191" s="1629">
        <f>Предпринимательство!D58</f>
        <v>110000</v>
      </c>
      <c r="H191" s="1630"/>
      <c r="I191" s="1632"/>
      <c r="J191" s="1632"/>
      <c r="K191" s="1632"/>
      <c r="L191" s="1632"/>
      <c r="M191" s="1627"/>
      <c r="N191" s="1634"/>
      <c r="O191" s="1627"/>
      <c r="P191" s="1631">
        <v>0</v>
      </c>
      <c r="Q191" s="372"/>
      <c r="R191" s="372"/>
    </row>
    <row r="192" spans="1:18" s="26" customFormat="1" ht="20.100000000000001" customHeight="1" x14ac:dyDescent="0.25">
      <c r="A192" s="1831"/>
      <c r="B192" s="1613" t="s">
        <v>101</v>
      </c>
      <c r="C192" s="1631">
        <f t="shared" si="26"/>
        <v>88377.319000000003</v>
      </c>
      <c r="D192" s="1629">
        <v>0</v>
      </c>
      <c r="E192" s="1629">
        <v>0</v>
      </c>
      <c r="F192" s="1629">
        <f>Предпринимательство!E57</f>
        <v>1377.319</v>
      </c>
      <c r="G192" s="1629">
        <f>Предпринимательство!E58</f>
        <v>87000</v>
      </c>
      <c r="H192" s="1630"/>
      <c r="I192" s="1632"/>
      <c r="J192" s="1632"/>
      <c r="K192" s="1632"/>
      <c r="L192" s="1632"/>
      <c r="M192" s="1627"/>
      <c r="N192" s="1634"/>
      <c r="O192" s="1627"/>
      <c r="P192" s="1631">
        <v>0</v>
      </c>
      <c r="Q192" s="372"/>
      <c r="R192" s="372"/>
    </row>
    <row r="193" spans="1:18" s="26" customFormat="1" ht="20.100000000000001" customHeight="1" x14ac:dyDescent="0.25">
      <c r="A193" s="1831"/>
      <c r="B193" s="1613" t="s">
        <v>102</v>
      </c>
      <c r="C193" s="1631">
        <f>C192/C191*100</f>
        <v>78.908320535714296</v>
      </c>
      <c r="D193" s="1631">
        <v>0</v>
      </c>
      <c r="E193" s="1631">
        <v>0</v>
      </c>
      <c r="F193" s="1631">
        <f>F192/F191*100</f>
        <v>68.865949999999998</v>
      </c>
      <c r="G193" s="1631">
        <f>G192/G191*100</f>
        <v>79.090909090909093</v>
      </c>
      <c r="H193" s="1630"/>
      <c r="I193" s="1632"/>
      <c r="J193" s="1632"/>
      <c r="K193" s="1632"/>
      <c r="L193" s="1632"/>
      <c r="M193" s="1627"/>
      <c r="N193" s="1634"/>
      <c r="O193" s="1627"/>
      <c r="P193" s="1631">
        <v>0</v>
      </c>
      <c r="Q193" s="372"/>
      <c r="R193" s="372"/>
    </row>
    <row r="194" spans="1:18" s="26" customFormat="1" ht="22.5" customHeight="1" x14ac:dyDescent="0.3">
      <c r="A194" s="1833" t="s">
        <v>158</v>
      </c>
      <c r="B194" s="488" t="s">
        <v>159</v>
      </c>
      <c r="C194" s="1620">
        <f>D194+E194+F194+G194</f>
        <v>1896858.8089999999</v>
      </c>
      <c r="D194" s="1620">
        <f t="shared" ref="D194:G195" si="29">D197+D200+D203</f>
        <v>0</v>
      </c>
      <c r="E194" s="1620">
        <f t="shared" si="29"/>
        <v>31608</v>
      </c>
      <c r="F194" s="1620">
        <f t="shared" si="29"/>
        <v>1865250.8089999999</v>
      </c>
      <c r="G194" s="1620">
        <f t="shared" si="29"/>
        <v>0</v>
      </c>
      <c r="H194" s="1627" t="e">
        <f>I194+J194+K194+L194</f>
        <v>#REF!</v>
      </c>
      <c r="I194" s="1627" t="e">
        <f>I197+#REF!+I200+I203+#REF!</f>
        <v>#REF!</v>
      </c>
      <c r="J194" s="1627" t="e">
        <f>J197+#REF!+J200+J203+#REF!</f>
        <v>#REF!</v>
      </c>
      <c r="K194" s="1627" t="e">
        <f>K197+#REF!+K200+K203+#REF!</f>
        <v>#REF!</v>
      </c>
      <c r="L194" s="1627" t="e">
        <f>L197+#REF!+L200+L203+#REF!</f>
        <v>#REF!</v>
      </c>
      <c r="M194" s="1627" t="e">
        <f>C194-H194</f>
        <v>#REF!</v>
      </c>
      <c r="N194" s="1627" t="e">
        <f>F194-K194</f>
        <v>#REF!</v>
      </c>
      <c r="O194" s="1627"/>
      <c r="P194" s="1620">
        <f>P197+P200+P203</f>
        <v>0</v>
      </c>
      <c r="Q194" s="374"/>
      <c r="R194" s="372"/>
    </row>
    <row r="195" spans="1:18" s="26" customFormat="1" ht="20.100000000000001" customHeight="1" x14ac:dyDescent="0.3">
      <c r="A195" s="1833"/>
      <c r="B195" s="1613" t="s">
        <v>101</v>
      </c>
      <c r="C195" s="1620">
        <f>D195+E195+F195+G195</f>
        <v>346216.03699999995</v>
      </c>
      <c r="D195" s="1620">
        <f t="shared" si="29"/>
        <v>0</v>
      </c>
      <c r="E195" s="1620">
        <f t="shared" si="29"/>
        <v>3969.665</v>
      </c>
      <c r="F195" s="1620">
        <f t="shared" si="29"/>
        <v>342246.37199999997</v>
      </c>
      <c r="G195" s="1620">
        <f t="shared" si="29"/>
        <v>0</v>
      </c>
      <c r="H195" s="1627"/>
      <c r="I195" s="1627"/>
      <c r="J195" s="1627"/>
      <c r="K195" s="1627"/>
      <c r="L195" s="1627"/>
      <c r="M195" s="1627"/>
      <c r="N195" s="1627"/>
      <c r="O195" s="1627"/>
      <c r="P195" s="1620">
        <f>P198+P201+P204</f>
        <v>0</v>
      </c>
      <c r="Q195" s="374"/>
      <c r="R195" s="372"/>
    </row>
    <row r="196" spans="1:18" s="26" customFormat="1" ht="20.100000000000001" customHeight="1" x14ac:dyDescent="0.3">
      <c r="A196" s="1833"/>
      <c r="B196" s="1613" t="s">
        <v>102</v>
      </c>
      <c r="C196" s="1620">
        <f>C195/C194*100</f>
        <v>18.252072076071951</v>
      </c>
      <c r="D196" s="1620">
        <v>0</v>
      </c>
      <c r="E196" s="1620">
        <f>E195/E194*100</f>
        <v>12.55905150594786</v>
      </c>
      <c r="F196" s="1620">
        <f>F195/F194*100</f>
        <v>18.348544353854773</v>
      </c>
      <c r="G196" s="1620">
        <v>0</v>
      </c>
      <c r="H196" s="1627"/>
      <c r="I196" s="1627"/>
      <c r="J196" s="1627"/>
      <c r="K196" s="1627"/>
      <c r="L196" s="1627"/>
      <c r="M196" s="1627"/>
      <c r="N196" s="1627"/>
      <c r="O196" s="1627"/>
      <c r="P196" s="1620">
        <v>0</v>
      </c>
      <c r="Q196" s="374"/>
      <c r="R196" s="372"/>
    </row>
    <row r="197" spans="1:18" s="26" customFormat="1" ht="22.5" customHeight="1" x14ac:dyDescent="0.25">
      <c r="A197" s="1831" t="s">
        <v>160</v>
      </c>
      <c r="B197" s="89" t="s">
        <v>1895</v>
      </c>
      <c r="C197" s="1631">
        <f t="shared" ref="C197:C204" si="30">D197+E197+F197+G197</f>
        <v>423004.23200000002</v>
      </c>
      <c r="D197" s="1631">
        <v>0</v>
      </c>
      <c r="E197" s="1631">
        <f>'Упр.имущ.и фин. '!D16</f>
        <v>31608</v>
      </c>
      <c r="F197" s="1631">
        <f>'Упр.имущ.и фин. '!D17</f>
        <v>391396.23200000002</v>
      </c>
      <c r="G197" s="1631">
        <v>0</v>
      </c>
      <c r="H197" s="1627">
        <f>I197+J197+K197+L197</f>
        <v>779.15</v>
      </c>
      <c r="I197" s="1632">
        <v>0</v>
      </c>
      <c r="J197" s="1632">
        <v>0</v>
      </c>
      <c r="K197" s="1632">
        <v>779.15</v>
      </c>
      <c r="L197" s="1632">
        <v>0</v>
      </c>
      <c r="M197" s="1627">
        <f>C197-H197</f>
        <v>422225.08199999999</v>
      </c>
      <c r="N197" s="1634">
        <f>F197-K197</f>
        <v>390617.08199999999</v>
      </c>
      <c r="O197" s="1627"/>
      <c r="P197" s="1631">
        <v>0</v>
      </c>
      <c r="Q197" s="372"/>
      <c r="R197" s="372"/>
    </row>
    <row r="198" spans="1:18" s="26" customFormat="1" ht="20.100000000000001" customHeight="1" x14ac:dyDescent="0.25">
      <c r="A198" s="1831"/>
      <c r="B198" s="1613" t="s">
        <v>101</v>
      </c>
      <c r="C198" s="1631">
        <f t="shared" si="30"/>
        <v>55744.466000000008</v>
      </c>
      <c r="D198" s="1631">
        <v>0</v>
      </c>
      <c r="E198" s="1631">
        <f>'Упр.имущ.и фин. '!H16</f>
        <v>3969.665</v>
      </c>
      <c r="F198" s="1631">
        <f>'Упр.имущ.и фин. '!H17</f>
        <v>51774.801000000007</v>
      </c>
      <c r="G198" s="1631">
        <v>0</v>
      </c>
      <c r="H198" s="1627"/>
      <c r="I198" s="1632"/>
      <c r="J198" s="1632"/>
      <c r="K198" s="1632"/>
      <c r="L198" s="1632"/>
      <c r="M198" s="1627"/>
      <c r="N198" s="1634"/>
      <c r="O198" s="1627"/>
      <c r="P198" s="1631">
        <v>0</v>
      </c>
      <c r="Q198" s="372"/>
      <c r="R198" s="372"/>
    </row>
    <row r="199" spans="1:18" s="26" customFormat="1" ht="20.25" customHeight="1" x14ac:dyDescent="0.25">
      <c r="A199" s="1831"/>
      <c r="B199" s="1613" t="s">
        <v>102</v>
      </c>
      <c r="C199" s="1631">
        <f>C198/C197*100</f>
        <v>13.178228911903652</v>
      </c>
      <c r="D199" s="1631">
        <v>0</v>
      </c>
      <c r="E199" s="1631">
        <f>E198/E197*100</f>
        <v>12.55905150594786</v>
      </c>
      <c r="F199" s="1631">
        <f>F198/F197*100</f>
        <v>13.228231844602941</v>
      </c>
      <c r="G199" s="1631">
        <v>0</v>
      </c>
      <c r="H199" s="1627"/>
      <c r="I199" s="1632"/>
      <c r="J199" s="1632"/>
      <c r="K199" s="1632"/>
      <c r="L199" s="1632"/>
      <c r="M199" s="1627"/>
      <c r="N199" s="1634"/>
      <c r="O199" s="1627"/>
      <c r="P199" s="1631">
        <v>0</v>
      </c>
      <c r="Q199" s="372"/>
      <c r="R199" s="372"/>
    </row>
    <row r="200" spans="1:18" s="26" customFormat="1" ht="20.25" customHeight="1" x14ac:dyDescent="0.25">
      <c r="A200" s="1831" t="s">
        <v>162</v>
      </c>
      <c r="B200" s="89" t="s">
        <v>1384</v>
      </c>
      <c r="C200" s="1631">
        <f t="shared" si="30"/>
        <v>283104.81</v>
      </c>
      <c r="D200" s="1631">
        <v>0</v>
      </c>
      <c r="E200" s="1631">
        <v>0</v>
      </c>
      <c r="F200" s="1631">
        <f>'Упр.имущ.и фин. '!D22</f>
        <v>283104.81</v>
      </c>
      <c r="G200" s="1631">
        <v>0</v>
      </c>
      <c r="H200" s="1627">
        <f>I200+J200+K200+L200</f>
        <v>4519</v>
      </c>
      <c r="I200" s="1632">
        <v>0</v>
      </c>
      <c r="J200" s="1632">
        <v>3469</v>
      </c>
      <c r="K200" s="1632">
        <v>1050</v>
      </c>
      <c r="L200" s="1632">
        <v>0</v>
      </c>
      <c r="M200" s="1627">
        <f>C200-H200</f>
        <v>278585.81</v>
      </c>
      <c r="N200" s="1634">
        <f>F200-K200</f>
        <v>282054.81</v>
      </c>
      <c r="O200" s="1627"/>
      <c r="P200" s="1631">
        <v>0</v>
      </c>
      <c r="Q200" s="372"/>
      <c r="R200" s="372"/>
    </row>
    <row r="201" spans="1:18" s="26" customFormat="1" ht="20.100000000000001" customHeight="1" x14ac:dyDescent="0.25">
      <c r="A201" s="1831"/>
      <c r="B201" s="1613" t="s">
        <v>101</v>
      </c>
      <c r="C201" s="1631">
        <f t="shared" si="30"/>
        <v>25673.205999999998</v>
      </c>
      <c r="D201" s="1631">
        <v>0</v>
      </c>
      <c r="E201" s="1631">
        <v>0</v>
      </c>
      <c r="F201" s="1631">
        <f>'Упр.имущ.и фин. '!E22</f>
        <v>25673.205999999998</v>
      </c>
      <c r="G201" s="1631">
        <v>0</v>
      </c>
      <c r="H201" s="1627"/>
      <c r="I201" s="1632"/>
      <c r="J201" s="1632"/>
      <c r="K201" s="1632"/>
      <c r="L201" s="1632"/>
      <c r="M201" s="1627"/>
      <c r="N201" s="1634"/>
      <c r="O201" s="1627"/>
      <c r="P201" s="1631">
        <v>0</v>
      </c>
      <c r="Q201" s="372"/>
      <c r="R201" s="372"/>
    </row>
    <row r="202" spans="1:18" s="26" customFormat="1" ht="20.100000000000001" customHeight="1" x14ac:dyDescent="0.25">
      <c r="A202" s="1831"/>
      <c r="B202" s="1613" t="s">
        <v>102</v>
      </c>
      <c r="C202" s="1631">
        <f>C201/C200*100</f>
        <v>9.0684457109718473</v>
      </c>
      <c r="D202" s="1631">
        <v>0</v>
      </c>
      <c r="E202" s="1631">
        <v>0</v>
      </c>
      <c r="F202" s="1631">
        <f>F201/F200*100</f>
        <v>9.0684457109718473</v>
      </c>
      <c r="G202" s="1631">
        <v>0</v>
      </c>
      <c r="H202" s="1627"/>
      <c r="I202" s="1632"/>
      <c r="J202" s="1632"/>
      <c r="K202" s="1632"/>
      <c r="L202" s="1632"/>
      <c r="M202" s="1627"/>
      <c r="N202" s="1634"/>
      <c r="O202" s="1627"/>
      <c r="P202" s="1631">
        <v>0</v>
      </c>
      <c r="Q202" s="372"/>
      <c r="R202" s="372"/>
    </row>
    <row r="203" spans="1:18" s="26" customFormat="1" ht="17.25" customHeight="1" x14ac:dyDescent="0.25">
      <c r="A203" s="1831" t="s">
        <v>163</v>
      </c>
      <c r="B203" s="90" t="s">
        <v>234</v>
      </c>
      <c r="C203" s="1631">
        <f t="shared" si="30"/>
        <v>1190749.7669999998</v>
      </c>
      <c r="D203" s="1631">
        <v>0</v>
      </c>
      <c r="E203" s="1631">
        <v>0</v>
      </c>
      <c r="F203" s="1631">
        <f>'Упр.имущ.и фин. '!D52</f>
        <v>1190749.7669999998</v>
      </c>
      <c r="G203" s="1631">
        <v>0</v>
      </c>
      <c r="H203" s="1627">
        <f>I203+J203+K203+L203</f>
        <v>179795.4</v>
      </c>
      <c r="I203" s="1632">
        <v>0</v>
      </c>
      <c r="J203" s="1632">
        <v>0</v>
      </c>
      <c r="K203" s="1632">
        <v>179795.4</v>
      </c>
      <c r="L203" s="1632">
        <v>0</v>
      </c>
      <c r="M203" s="1627">
        <f>C203-H203</f>
        <v>1010954.3669999997</v>
      </c>
      <c r="N203" s="1634">
        <f>F203-K203</f>
        <v>1010954.3669999997</v>
      </c>
      <c r="O203" s="1627"/>
      <c r="P203" s="1631">
        <v>0</v>
      </c>
      <c r="Q203" s="372"/>
      <c r="R203" s="372"/>
    </row>
    <row r="204" spans="1:18" s="26" customFormat="1" ht="20.100000000000001" customHeight="1" x14ac:dyDescent="0.25">
      <c r="A204" s="1831"/>
      <c r="B204" s="1613" t="s">
        <v>101</v>
      </c>
      <c r="C204" s="1631">
        <f t="shared" si="30"/>
        <v>264798.36499999999</v>
      </c>
      <c r="D204" s="1631">
        <v>0</v>
      </c>
      <c r="E204" s="1631">
        <v>0</v>
      </c>
      <c r="F204" s="1631">
        <f>'Упр.имущ.и фин. '!H52</f>
        <v>264798.36499999999</v>
      </c>
      <c r="G204" s="1631">
        <v>0</v>
      </c>
      <c r="H204" s="1627"/>
      <c r="I204" s="1632"/>
      <c r="J204" s="1632"/>
      <c r="K204" s="1632"/>
      <c r="L204" s="1632"/>
      <c r="M204" s="1627"/>
      <c r="N204" s="1634"/>
      <c r="O204" s="1627"/>
      <c r="P204" s="1631">
        <v>0</v>
      </c>
      <c r="Q204" s="372"/>
      <c r="R204" s="372"/>
    </row>
    <row r="205" spans="1:18" s="26" customFormat="1" ht="20.100000000000001" customHeight="1" x14ac:dyDescent="0.25">
      <c r="A205" s="1831"/>
      <c r="B205" s="1613" t="s">
        <v>102</v>
      </c>
      <c r="C205" s="1631">
        <f>C204/C203*100</f>
        <v>22.237952283386843</v>
      </c>
      <c r="D205" s="1631">
        <v>0</v>
      </c>
      <c r="E205" s="1631">
        <v>0</v>
      </c>
      <c r="F205" s="1631">
        <f>F204/F203*100</f>
        <v>22.237952283386843</v>
      </c>
      <c r="G205" s="1631">
        <v>0</v>
      </c>
      <c r="H205" s="1627"/>
      <c r="I205" s="1632"/>
      <c r="J205" s="1632"/>
      <c r="K205" s="1632"/>
      <c r="L205" s="1632"/>
      <c r="M205" s="1627"/>
      <c r="N205" s="1634"/>
      <c r="O205" s="1627"/>
      <c r="P205" s="1631">
        <v>0</v>
      </c>
      <c r="Q205" s="372"/>
      <c r="R205" s="372"/>
    </row>
    <row r="206" spans="1:18" ht="47.25" customHeight="1" x14ac:dyDescent="0.3">
      <c r="A206" s="1840" t="s">
        <v>164</v>
      </c>
      <c r="B206" s="1300" t="s">
        <v>165</v>
      </c>
      <c r="C206" s="331">
        <f>E206+F206</f>
        <v>139275.33000000002</v>
      </c>
      <c r="D206" s="1620">
        <f>D209</f>
        <v>0</v>
      </c>
      <c r="E206" s="1620">
        <f>E212</f>
        <v>0</v>
      </c>
      <c r="F206" s="1620">
        <f>F209+F212+F215+F218+F221</f>
        <v>139275.33000000002</v>
      </c>
      <c r="G206" s="1620">
        <f>G208</f>
        <v>0</v>
      </c>
      <c r="H206" s="1627">
        <f>I206+J206+K206+L206</f>
        <v>64551.1</v>
      </c>
      <c r="I206" s="1627">
        <v>0</v>
      </c>
      <c r="J206" s="1627">
        <v>0</v>
      </c>
      <c r="K206" s="1627">
        <v>64551.1</v>
      </c>
      <c r="L206" s="1627">
        <v>0</v>
      </c>
      <c r="M206" s="1627">
        <f>C206-H206</f>
        <v>74724.23000000001</v>
      </c>
      <c r="N206" s="1627">
        <f>F206-K206</f>
        <v>74724.23000000001</v>
      </c>
      <c r="O206" s="1635"/>
      <c r="P206" s="1620">
        <f>P208</f>
        <v>0</v>
      </c>
      <c r="Q206" s="374"/>
      <c r="R206" s="94"/>
    </row>
    <row r="207" spans="1:18" ht="20.100000000000001" customHeight="1" x14ac:dyDescent="0.3">
      <c r="A207" s="1840"/>
      <c r="B207" s="1613" t="s">
        <v>101</v>
      </c>
      <c r="C207" s="331">
        <f>C210+C213+C216+C219+C222</f>
        <v>25763.366999999998</v>
      </c>
      <c r="D207" s="1620">
        <f>D210</f>
        <v>0</v>
      </c>
      <c r="E207" s="1620">
        <f>E213</f>
        <v>0</v>
      </c>
      <c r="F207" s="1620">
        <f>F210+F213+F216+F219+F222</f>
        <v>25763.366999999998</v>
      </c>
      <c r="G207" s="1620">
        <f>G209</f>
        <v>0</v>
      </c>
      <c r="H207" s="1627"/>
      <c r="I207" s="1627"/>
      <c r="J207" s="1627"/>
      <c r="K207" s="1627"/>
      <c r="L207" s="1627"/>
      <c r="M207" s="1627"/>
      <c r="N207" s="1627"/>
      <c r="O207" s="1635"/>
      <c r="P207" s="1620">
        <f>P209</f>
        <v>0</v>
      </c>
      <c r="Q207" s="374"/>
      <c r="R207" s="94"/>
    </row>
    <row r="208" spans="1:18" ht="20.100000000000001" customHeight="1" x14ac:dyDescent="0.3">
      <c r="A208" s="1840"/>
      <c r="B208" s="1613" t="s">
        <v>102</v>
      </c>
      <c r="C208" s="331">
        <f>C207/C206*100</f>
        <v>18.498155416325343</v>
      </c>
      <c r="D208" s="331">
        <f>0</f>
        <v>0</v>
      </c>
      <c r="E208" s="1620">
        <f>E214</f>
        <v>0</v>
      </c>
      <c r="F208" s="331">
        <f t="shared" ref="F208" si="31">F207/F206*100</f>
        <v>18.498155416325343</v>
      </c>
      <c r="G208" s="331">
        <v>0</v>
      </c>
      <c r="H208" s="1627"/>
      <c r="I208" s="1627"/>
      <c r="J208" s="1627"/>
      <c r="K208" s="1627"/>
      <c r="L208" s="1627"/>
      <c r="M208" s="1627"/>
      <c r="N208" s="1627"/>
      <c r="O208" s="1635"/>
      <c r="P208" s="331">
        <v>0</v>
      </c>
      <c r="Q208" s="374"/>
      <c r="R208" s="94"/>
    </row>
    <row r="209" spans="1:18" ht="61.5" customHeight="1" x14ac:dyDescent="0.3">
      <c r="A209" s="1831" t="s">
        <v>166</v>
      </c>
      <c r="B209" s="89" t="s">
        <v>1807</v>
      </c>
      <c r="C209" s="1629">
        <f t="shared" ref="C209:C219" si="32">D209+E209+F209+G209</f>
        <v>74798.009999999995</v>
      </c>
      <c r="D209" s="1631">
        <v>0</v>
      </c>
      <c r="E209" s="1631">
        <v>0</v>
      </c>
      <c r="F209" s="1631">
        <f>Разв.инст.гражд.общ.!D20</f>
        <v>74798.009999999995</v>
      </c>
      <c r="G209" s="1631">
        <v>0</v>
      </c>
      <c r="H209" s="1627"/>
      <c r="I209" s="1627"/>
      <c r="J209" s="1627"/>
      <c r="K209" s="1627"/>
      <c r="L209" s="1627"/>
      <c r="M209" s="1627"/>
      <c r="N209" s="1627"/>
      <c r="O209" s="1635"/>
      <c r="P209" s="1631">
        <v>0</v>
      </c>
      <c r="Q209" s="374"/>
      <c r="R209" s="94"/>
    </row>
    <row r="210" spans="1:18" ht="20.100000000000001" customHeight="1" x14ac:dyDescent="0.3">
      <c r="A210" s="1831"/>
      <c r="B210" s="1613" t="s">
        <v>101</v>
      </c>
      <c r="C210" s="1629">
        <f t="shared" si="32"/>
        <v>17173.667000000001</v>
      </c>
      <c r="D210" s="1631">
        <v>0</v>
      </c>
      <c r="E210" s="1631">
        <v>0</v>
      </c>
      <c r="F210" s="1631">
        <f>Разв.инст.гражд.общ.!H20</f>
        <v>17173.667000000001</v>
      </c>
      <c r="G210" s="1631">
        <v>0</v>
      </c>
      <c r="H210" s="1627"/>
      <c r="I210" s="1627"/>
      <c r="J210" s="1627"/>
      <c r="K210" s="1627"/>
      <c r="L210" s="1627"/>
      <c r="M210" s="1627"/>
      <c r="N210" s="1627"/>
      <c r="O210" s="1635"/>
      <c r="P210" s="1631">
        <v>0</v>
      </c>
      <c r="Q210" s="374"/>
      <c r="R210" s="94"/>
    </row>
    <row r="211" spans="1:18" ht="20.100000000000001" customHeight="1" x14ac:dyDescent="0.3">
      <c r="A211" s="1831"/>
      <c r="B211" s="1613" t="s">
        <v>102</v>
      </c>
      <c r="C211" s="1629">
        <f>C210/C209*100</f>
        <v>22.960058696748753</v>
      </c>
      <c r="D211" s="1629">
        <v>0</v>
      </c>
      <c r="E211" s="1629">
        <v>0</v>
      </c>
      <c r="F211" s="1629">
        <f t="shared" ref="F211:O211" si="33">F210/F209*100</f>
        <v>22.960058696748753</v>
      </c>
      <c r="G211" s="1629">
        <v>0</v>
      </c>
      <c r="H211" s="331" t="e">
        <f t="shared" si="33"/>
        <v>#DIV/0!</v>
      </c>
      <c r="I211" s="331" t="e">
        <f t="shared" si="33"/>
        <v>#DIV/0!</v>
      </c>
      <c r="J211" s="331" t="e">
        <f t="shared" si="33"/>
        <v>#DIV/0!</v>
      </c>
      <c r="K211" s="331" t="e">
        <f t="shared" si="33"/>
        <v>#DIV/0!</v>
      </c>
      <c r="L211" s="331" t="e">
        <f t="shared" si="33"/>
        <v>#DIV/0!</v>
      </c>
      <c r="M211" s="331" t="e">
        <f t="shared" si="33"/>
        <v>#DIV/0!</v>
      </c>
      <c r="N211" s="331" t="e">
        <f t="shared" si="33"/>
        <v>#DIV/0!</v>
      </c>
      <c r="O211" s="331" t="e">
        <f t="shared" si="33"/>
        <v>#DIV/0!</v>
      </c>
      <c r="P211" s="1629">
        <v>0</v>
      </c>
      <c r="Q211" s="374"/>
      <c r="R211" s="94"/>
    </row>
    <row r="212" spans="1:18" ht="33" customHeight="1" x14ac:dyDescent="0.3">
      <c r="A212" s="1831" t="s">
        <v>167</v>
      </c>
      <c r="B212" s="90" t="s">
        <v>1288</v>
      </c>
      <c r="C212" s="1629">
        <f>F212+E212</f>
        <v>4798.1000000000004</v>
      </c>
      <c r="D212" s="1629">
        <v>0</v>
      </c>
      <c r="E212" s="1629">
        <f>Разв.инст.гражд.общ.!D29</f>
        <v>0</v>
      </c>
      <c r="F212" s="1629">
        <f>Разв.инст.гражд.общ.!D30</f>
        <v>4798.1000000000004</v>
      </c>
      <c r="G212" s="1629">
        <v>0</v>
      </c>
      <c r="H212" s="331"/>
      <c r="I212" s="331"/>
      <c r="J212" s="331"/>
      <c r="K212" s="331"/>
      <c r="L212" s="331"/>
      <c r="M212" s="331"/>
      <c r="N212" s="331"/>
      <c r="O212" s="331"/>
      <c r="P212" s="1629">
        <v>0</v>
      </c>
      <c r="Q212" s="374"/>
      <c r="R212" s="94"/>
    </row>
    <row r="213" spans="1:18" ht="20.100000000000001" customHeight="1" x14ac:dyDescent="0.3">
      <c r="A213" s="1831"/>
      <c r="B213" s="1613" t="s">
        <v>101</v>
      </c>
      <c r="C213" s="1629">
        <f>D213+E213+F213+G213</f>
        <v>0</v>
      </c>
      <c r="D213" s="1629">
        <v>0</v>
      </c>
      <c r="E213" s="1629">
        <f>Разв.инст.гражд.общ.!H29</f>
        <v>0</v>
      </c>
      <c r="F213" s="1629">
        <f>Разв.инст.гражд.общ.!H30</f>
        <v>0</v>
      </c>
      <c r="G213" s="1629">
        <v>0</v>
      </c>
      <c r="H213" s="331"/>
      <c r="I213" s="331"/>
      <c r="J213" s="331"/>
      <c r="K213" s="331"/>
      <c r="L213" s="331"/>
      <c r="M213" s="331"/>
      <c r="N213" s="331"/>
      <c r="O213" s="331"/>
      <c r="P213" s="1629">
        <v>0</v>
      </c>
      <c r="Q213" s="374"/>
      <c r="R213" s="94"/>
    </row>
    <row r="214" spans="1:18" ht="20.100000000000001" customHeight="1" x14ac:dyDescent="0.3">
      <c r="A214" s="1831"/>
      <c r="B214" s="1613" t="s">
        <v>102</v>
      </c>
      <c r="C214" s="1629">
        <f>C213/C212*100</f>
        <v>0</v>
      </c>
      <c r="D214" s="1629">
        <v>0</v>
      </c>
      <c r="E214" s="1629">
        <f>Разв.инст.гражд.общ.!I30</f>
        <v>0</v>
      </c>
      <c r="F214" s="1629">
        <f>F213/F212*100</f>
        <v>0</v>
      </c>
      <c r="G214" s="1629">
        <v>0</v>
      </c>
      <c r="H214" s="331"/>
      <c r="I214" s="331"/>
      <c r="J214" s="331"/>
      <c r="K214" s="331"/>
      <c r="L214" s="331"/>
      <c r="M214" s="331"/>
      <c r="N214" s="331"/>
      <c r="O214" s="331"/>
      <c r="P214" s="1629">
        <v>0</v>
      </c>
      <c r="Q214" s="374"/>
      <c r="R214" s="94"/>
    </row>
    <row r="215" spans="1:18" ht="20.100000000000001" customHeight="1" x14ac:dyDescent="0.3">
      <c r="A215" s="1831" t="s">
        <v>168</v>
      </c>
      <c r="B215" s="89" t="s">
        <v>554</v>
      </c>
      <c r="C215" s="1629">
        <f t="shared" si="32"/>
        <v>6013</v>
      </c>
      <c r="D215" s="1631">
        <v>0</v>
      </c>
      <c r="E215" s="1631">
        <v>0</v>
      </c>
      <c r="F215" s="1631">
        <f>Разв.инст.гражд.общ.!D64</f>
        <v>6013</v>
      </c>
      <c r="G215" s="1631">
        <v>0</v>
      </c>
      <c r="H215" s="1627"/>
      <c r="I215" s="1627"/>
      <c r="J215" s="1627"/>
      <c r="K215" s="1627"/>
      <c r="L215" s="1627"/>
      <c r="M215" s="1627"/>
      <c r="N215" s="1627"/>
      <c r="O215" s="1635"/>
      <c r="P215" s="1631">
        <v>0</v>
      </c>
      <c r="Q215" s="374"/>
      <c r="R215" s="94"/>
    </row>
    <row r="216" spans="1:18" ht="20.100000000000001" customHeight="1" x14ac:dyDescent="0.3">
      <c r="A216" s="1831"/>
      <c r="B216" s="1613" t="s">
        <v>101</v>
      </c>
      <c r="C216" s="1629">
        <f t="shared" si="32"/>
        <v>436.8</v>
      </c>
      <c r="D216" s="1631">
        <v>0</v>
      </c>
      <c r="E216" s="1631">
        <v>0</v>
      </c>
      <c r="F216" s="1631">
        <f>Разв.инст.гражд.общ.!H64</f>
        <v>436.8</v>
      </c>
      <c r="G216" s="1631">
        <v>0</v>
      </c>
      <c r="H216" s="1627"/>
      <c r="I216" s="1627"/>
      <c r="J216" s="1627"/>
      <c r="K216" s="1627"/>
      <c r="L216" s="1627"/>
      <c r="M216" s="1627"/>
      <c r="N216" s="1627"/>
      <c r="O216" s="1635"/>
      <c r="P216" s="1631">
        <v>0</v>
      </c>
      <c r="Q216" s="374"/>
      <c r="R216" s="94"/>
    </row>
    <row r="217" spans="1:18" ht="20.100000000000001" customHeight="1" x14ac:dyDescent="0.3">
      <c r="A217" s="1831"/>
      <c r="B217" s="1613" t="s">
        <v>102</v>
      </c>
      <c r="C217" s="1629">
        <f>C216/C215*100</f>
        <v>7.2642607683352729</v>
      </c>
      <c r="D217" s="1629">
        <v>0</v>
      </c>
      <c r="E217" s="1629">
        <v>0</v>
      </c>
      <c r="F217" s="1629">
        <f>F216/F215*100</f>
        <v>7.2642607683352729</v>
      </c>
      <c r="G217" s="1629">
        <v>0</v>
      </c>
      <c r="H217" s="1627"/>
      <c r="I217" s="1627"/>
      <c r="J217" s="1627"/>
      <c r="K217" s="1627"/>
      <c r="L217" s="1627"/>
      <c r="M217" s="1627"/>
      <c r="N217" s="1627"/>
      <c r="O217" s="1635"/>
      <c r="P217" s="1629">
        <v>0</v>
      </c>
      <c r="Q217" s="374"/>
      <c r="R217" s="94"/>
    </row>
    <row r="218" spans="1:18" ht="36.75" customHeight="1" x14ac:dyDescent="0.3">
      <c r="A218" s="1831" t="s">
        <v>169</v>
      </c>
      <c r="B218" s="89" t="s">
        <v>1744</v>
      </c>
      <c r="C218" s="1629">
        <f t="shared" si="32"/>
        <v>300</v>
      </c>
      <c r="D218" s="1631">
        <f>0</f>
        <v>0</v>
      </c>
      <c r="E218" s="1631">
        <v>0</v>
      </c>
      <c r="F218" s="1631">
        <f>Разв.инст.гражд.общ.!D69</f>
        <v>300</v>
      </c>
      <c r="G218" s="1631">
        <v>0</v>
      </c>
      <c r="H218" s="1627"/>
      <c r="I218" s="1627"/>
      <c r="J218" s="1627"/>
      <c r="K218" s="1627"/>
      <c r="L218" s="1627"/>
      <c r="M218" s="1627"/>
      <c r="N218" s="1627"/>
      <c r="O218" s="1635"/>
      <c r="P218" s="1631">
        <v>0</v>
      </c>
      <c r="Q218" s="374"/>
      <c r="R218" s="94"/>
    </row>
    <row r="219" spans="1:18" ht="20.100000000000001" customHeight="1" x14ac:dyDescent="0.3">
      <c r="A219" s="1831"/>
      <c r="B219" s="1613" t="s">
        <v>101</v>
      </c>
      <c r="C219" s="1629">
        <f t="shared" si="32"/>
        <v>0</v>
      </c>
      <c r="D219" s="1631">
        <f>0</f>
        <v>0</v>
      </c>
      <c r="E219" s="1631">
        <v>0</v>
      </c>
      <c r="F219" s="1631">
        <f>Разв.инст.гражд.общ.!H69</f>
        <v>0</v>
      </c>
      <c r="G219" s="1631">
        <v>0</v>
      </c>
      <c r="H219" s="1627"/>
      <c r="I219" s="1627"/>
      <c r="J219" s="1627"/>
      <c r="K219" s="1627"/>
      <c r="L219" s="1627"/>
      <c r="M219" s="1627"/>
      <c r="N219" s="1627"/>
      <c r="O219" s="1635"/>
      <c r="P219" s="1631">
        <v>0</v>
      </c>
      <c r="Q219" s="374"/>
      <c r="R219" s="94"/>
    </row>
    <row r="220" spans="1:18" ht="20.100000000000001" customHeight="1" x14ac:dyDescent="0.3">
      <c r="A220" s="1831"/>
      <c r="B220" s="1613" t="s">
        <v>102</v>
      </c>
      <c r="C220" s="1629">
        <f>C219/C218*100</f>
        <v>0</v>
      </c>
      <c r="D220" s="1629">
        <f>0</f>
        <v>0</v>
      </c>
      <c r="E220" s="1629">
        <v>0</v>
      </c>
      <c r="F220" s="1629">
        <f>F219/F218*100</f>
        <v>0</v>
      </c>
      <c r="G220" s="1629">
        <v>0</v>
      </c>
      <c r="H220" s="1627"/>
      <c r="I220" s="1627"/>
      <c r="J220" s="1627"/>
      <c r="K220" s="1627"/>
      <c r="L220" s="1627"/>
      <c r="M220" s="1627"/>
      <c r="N220" s="1627"/>
      <c r="O220" s="1635"/>
      <c r="P220" s="1629">
        <v>0</v>
      </c>
      <c r="Q220" s="374"/>
      <c r="R220" s="94"/>
    </row>
    <row r="221" spans="1:18" ht="20.100000000000001" customHeight="1" x14ac:dyDescent="0.3">
      <c r="A221" s="1831" t="s">
        <v>381</v>
      </c>
      <c r="B221" s="89" t="s">
        <v>754</v>
      </c>
      <c r="C221" s="1629">
        <f>F221</f>
        <v>53366.22</v>
      </c>
      <c r="D221" s="1631">
        <v>0</v>
      </c>
      <c r="E221" s="1631">
        <v>0</v>
      </c>
      <c r="F221" s="1631">
        <f>Разв.инст.гражд.общ.!D78</f>
        <v>53366.22</v>
      </c>
      <c r="G221" s="1631">
        <v>0</v>
      </c>
      <c r="H221" s="1627"/>
      <c r="I221" s="1627"/>
      <c r="J221" s="1627"/>
      <c r="K221" s="1627"/>
      <c r="L221" s="1627"/>
      <c r="M221" s="1627"/>
      <c r="N221" s="1627"/>
      <c r="O221" s="1635"/>
      <c r="P221" s="1631">
        <v>0</v>
      </c>
      <c r="Q221" s="374"/>
      <c r="R221" s="94"/>
    </row>
    <row r="222" spans="1:18" ht="20.100000000000001" customHeight="1" x14ac:dyDescent="0.3">
      <c r="A222" s="1831"/>
      <c r="B222" s="1613" t="s">
        <v>101</v>
      </c>
      <c r="C222" s="1629">
        <f>F222</f>
        <v>8152.9</v>
      </c>
      <c r="D222" s="1631">
        <v>0</v>
      </c>
      <c r="E222" s="1631">
        <v>0</v>
      </c>
      <c r="F222" s="1631">
        <f>Разв.инст.гражд.общ.!H78</f>
        <v>8152.9</v>
      </c>
      <c r="G222" s="1631">
        <v>0</v>
      </c>
      <c r="H222" s="1627"/>
      <c r="I222" s="1627"/>
      <c r="J222" s="1627"/>
      <c r="K222" s="1627"/>
      <c r="L222" s="1627"/>
      <c r="M222" s="1627"/>
      <c r="N222" s="1627"/>
      <c r="O222" s="1635"/>
      <c r="P222" s="1631">
        <v>0</v>
      </c>
      <c r="Q222" s="374"/>
      <c r="R222" s="94"/>
    </row>
    <row r="223" spans="1:18" ht="20.100000000000001" customHeight="1" x14ac:dyDescent="0.3">
      <c r="A223" s="1831"/>
      <c r="B223" s="1613" t="s">
        <v>102</v>
      </c>
      <c r="C223" s="1629">
        <f>C222/C221*100</f>
        <v>15.277267155140461</v>
      </c>
      <c r="D223" s="1629">
        <v>0</v>
      </c>
      <c r="E223" s="1629">
        <v>0</v>
      </c>
      <c r="F223" s="1629">
        <f>F222/F221*100</f>
        <v>15.277267155140461</v>
      </c>
      <c r="G223" s="1629">
        <v>0</v>
      </c>
      <c r="H223" s="1627"/>
      <c r="I223" s="1627"/>
      <c r="J223" s="1627"/>
      <c r="K223" s="1627"/>
      <c r="L223" s="1627"/>
      <c r="M223" s="1627"/>
      <c r="N223" s="1627"/>
      <c r="O223" s="1635"/>
      <c r="P223" s="1629">
        <v>0</v>
      </c>
      <c r="Q223" s="374"/>
      <c r="R223" s="94"/>
    </row>
    <row r="224" spans="1:18" ht="30" customHeight="1" x14ac:dyDescent="0.3">
      <c r="A224" s="1840" t="s">
        <v>170</v>
      </c>
      <c r="B224" s="488" t="s">
        <v>171</v>
      </c>
      <c r="C224" s="1620" t="e">
        <f>E224+F224</f>
        <v>#REF!</v>
      </c>
      <c r="D224" s="1620">
        <f>D227+D230</f>
        <v>0</v>
      </c>
      <c r="E224" s="1620" t="e">
        <f>E227+E230</f>
        <v>#REF!</v>
      </c>
      <c r="F224" s="1620">
        <f>F227+F230+F233</f>
        <v>964645.19899999991</v>
      </c>
      <c r="G224" s="1620">
        <f>G225</f>
        <v>0</v>
      </c>
      <c r="H224" s="1620">
        <f t="shared" ref="H224:O224" si="34">H227+H230</f>
        <v>0</v>
      </c>
      <c r="I224" s="1620">
        <f t="shared" si="34"/>
        <v>0</v>
      </c>
      <c r="J224" s="1620">
        <f t="shared" si="34"/>
        <v>0</v>
      </c>
      <c r="K224" s="1620">
        <f t="shared" si="34"/>
        <v>0</v>
      </c>
      <c r="L224" s="1620">
        <f t="shared" si="34"/>
        <v>0</v>
      </c>
      <c r="M224" s="1620">
        <f t="shared" si="34"/>
        <v>0</v>
      </c>
      <c r="N224" s="1620">
        <f t="shared" si="34"/>
        <v>0</v>
      </c>
      <c r="O224" s="1620">
        <f t="shared" si="34"/>
        <v>0</v>
      </c>
      <c r="P224" s="1620">
        <f t="shared" ref="P224" si="35">P227+P230</f>
        <v>0</v>
      </c>
      <c r="Q224" s="374"/>
      <c r="R224" s="94"/>
    </row>
    <row r="225" spans="1:18" ht="20.100000000000001" customHeight="1" x14ac:dyDescent="0.3">
      <c r="A225" s="1840"/>
      <c r="B225" s="1613" t="s">
        <v>101</v>
      </c>
      <c r="C225" s="1620" t="e">
        <f>E225+F225</f>
        <v>#REF!</v>
      </c>
      <c r="D225" s="1620">
        <f>D228+D231</f>
        <v>0</v>
      </c>
      <c r="E225" s="1620" t="e">
        <f>E228+E231</f>
        <v>#REF!</v>
      </c>
      <c r="F225" s="1620">
        <f>F228+F231+F234</f>
        <v>339146.69199999998</v>
      </c>
      <c r="G225" s="1620">
        <f t="shared" ref="G225" si="36">G228+G231</f>
        <v>0</v>
      </c>
      <c r="H225" s="1630"/>
      <c r="I225" s="1632"/>
      <c r="J225" s="1632"/>
      <c r="K225" s="1632"/>
      <c r="L225" s="1632"/>
      <c r="M225" s="1627"/>
      <c r="N225" s="1634"/>
      <c r="O225" s="1635"/>
      <c r="P225" s="1620">
        <f t="shared" ref="P225" si="37">P228+P231</f>
        <v>0</v>
      </c>
      <c r="Q225" s="374"/>
      <c r="R225" s="94"/>
    </row>
    <row r="226" spans="1:18" ht="20.100000000000001" customHeight="1" x14ac:dyDescent="0.3">
      <c r="A226" s="1840"/>
      <c r="B226" s="1613" t="s">
        <v>102</v>
      </c>
      <c r="C226" s="1620" t="e">
        <f>C225/C224*100</f>
        <v>#REF!</v>
      </c>
      <c r="D226" s="1620">
        <v>0</v>
      </c>
      <c r="E226" s="1620" t="e">
        <f>E225/E224*100</f>
        <v>#REF!</v>
      </c>
      <c r="F226" s="1620">
        <f>F225/F224*100</f>
        <v>35.15766131957912</v>
      </c>
      <c r="G226" s="1620">
        <v>0</v>
      </c>
      <c r="H226" s="1630"/>
      <c r="I226" s="1632"/>
      <c r="J226" s="1632"/>
      <c r="K226" s="1632"/>
      <c r="L226" s="1632"/>
      <c r="M226" s="1627"/>
      <c r="N226" s="1634"/>
      <c r="O226" s="1635"/>
      <c r="P226" s="1620">
        <v>0</v>
      </c>
      <c r="Q226" s="374"/>
      <c r="R226" s="94"/>
    </row>
    <row r="227" spans="1:18" ht="24.75" customHeight="1" x14ac:dyDescent="0.3">
      <c r="A227" s="1831" t="s">
        <v>172</v>
      </c>
      <c r="B227" s="90" t="s">
        <v>29</v>
      </c>
      <c r="C227" s="1631">
        <f>D227+E227+F227+G227</f>
        <v>57759.199999999997</v>
      </c>
      <c r="D227" s="1631">
        <v>0</v>
      </c>
      <c r="E227" s="1631">
        <f>'ДТК  '!D18</f>
        <v>3824</v>
      </c>
      <c r="F227" s="1631">
        <f>'ДТК  '!D19</f>
        <v>53935.199999999997</v>
      </c>
      <c r="G227" s="1631">
        <v>0</v>
      </c>
      <c r="H227" s="1630"/>
      <c r="I227" s="1632"/>
      <c r="J227" s="1632"/>
      <c r="K227" s="1632"/>
      <c r="L227" s="1632"/>
      <c r="M227" s="1627"/>
      <c r="N227" s="1634"/>
      <c r="O227" s="1635"/>
      <c r="P227" s="1631">
        <f>0</f>
        <v>0</v>
      </c>
      <c r="Q227" s="95"/>
      <c r="R227" s="94"/>
    </row>
    <row r="228" spans="1:18" ht="20.100000000000001" customHeight="1" x14ac:dyDescent="0.3">
      <c r="A228" s="1831"/>
      <c r="B228" s="1613" t="s">
        <v>101</v>
      </c>
      <c r="C228" s="1631">
        <f>D228+E228+F228+G228</f>
        <v>23960.191999999999</v>
      </c>
      <c r="D228" s="1631">
        <v>0</v>
      </c>
      <c r="E228" s="1631">
        <f>'ДТК  '!H18</f>
        <v>1723.47</v>
      </c>
      <c r="F228" s="1631">
        <f>'ДТК  '!H19</f>
        <v>22236.721999999998</v>
      </c>
      <c r="G228" s="1631">
        <f>'ДТК '!H26</f>
        <v>0</v>
      </c>
      <c r="H228" s="1630"/>
      <c r="I228" s="1632"/>
      <c r="J228" s="1632"/>
      <c r="K228" s="1632"/>
      <c r="L228" s="1632"/>
      <c r="M228" s="1627"/>
      <c r="N228" s="1634"/>
      <c r="O228" s="1635"/>
      <c r="P228" s="1631">
        <f>0</f>
        <v>0</v>
      </c>
      <c r="Q228" s="95"/>
      <c r="R228" s="94"/>
    </row>
    <row r="229" spans="1:18" ht="20.100000000000001" customHeight="1" x14ac:dyDescent="0.3">
      <c r="A229" s="1831"/>
      <c r="B229" s="1613" t="s">
        <v>102</v>
      </c>
      <c r="C229" s="1631">
        <f>C228/C227*100</f>
        <v>41.482901425227496</v>
      </c>
      <c r="D229" s="1631">
        <v>0</v>
      </c>
      <c r="E229" s="1631">
        <f t="shared" ref="E229:O229" si="38">E228/E227*100</f>
        <v>45.069822175732213</v>
      </c>
      <c r="F229" s="1631">
        <f t="shared" si="38"/>
        <v>41.228589121760926</v>
      </c>
      <c r="G229" s="1631">
        <v>0</v>
      </c>
      <c r="H229" s="1631" t="e">
        <f t="shared" si="38"/>
        <v>#DIV/0!</v>
      </c>
      <c r="I229" s="1631" t="e">
        <f t="shared" si="38"/>
        <v>#DIV/0!</v>
      </c>
      <c r="J229" s="1631" t="e">
        <f t="shared" si="38"/>
        <v>#DIV/0!</v>
      </c>
      <c r="K229" s="1631" t="e">
        <f t="shared" si="38"/>
        <v>#DIV/0!</v>
      </c>
      <c r="L229" s="1631" t="e">
        <f t="shared" si="38"/>
        <v>#DIV/0!</v>
      </c>
      <c r="M229" s="1631" t="e">
        <f t="shared" si="38"/>
        <v>#DIV/0!</v>
      </c>
      <c r="N229" s="1631" t="e">
        <f t="shared" si="38"/>
        <v>#DIV/0!</v>
      </c>
      <c r="O229" s="1631" t="e">
        <f t="shared" si="38"/>
        <v>#DIV/0!</v>
      </c>
      <c r="P229" s="1631">
        <v>0</v>
      </c>
      <c r="Q229" s="95"/>
      <c r="R229" s="94"/>
    </row>
    <row r="230" spans="1:18" ht="26.25" customHeight="1" x14ac:dyDescent="0.3">
      <c r="A230" s="1831" t="s">
        <v>173</v>
      </c>
      <c r="B230" s="90" t="s">
        <v>39</v>
      </c>
      <c r="C230" s="1631" t="e">
        <f>D230+E230+F230+G230</f>
        <v>#REF!</v>
      </c>
      <c r="D230" s="1631">
        <v>0</v>
      </c>
      <c r="E230" s="1631" t="e">
        <f>'ДТК  '!#REF!</f>
        <v>#REF!</v>
      </c>
      <c r="F230" s="1631">
        <f>'ДТК  '!D63</f>
        <v>872722.299</v>
      </c>
      <c r="G230" s="1631">
        <v>0</v>
      </c>
      <c r="H230" s="1630"/>
      <c r="I230" s="1632"/>
      <c r="J230" s="1632"/>
      <c r="K230" s="1632"/>
      <c r="L230" s="1632"/>
      <c r="M230" s="1627"/>
      <c r="N230" s="1634"/>
      <c r="O230" s="1635"/>
      <c r="P230" s="1631">
        <f>0</f>
        <v>0</v>
      </c>
      <c r="Q230" s="95"/>
      <c r="R230" s="94"/>
    </row>
    <row r="231" spans="1:18" ht="19.5" customHeight="1" x14ac:dyDescent="0.3">
      <c r="A231" s="1831"/>
      <c r="B231" s="1613" t="s">
        <v>101</v>
      </c>
      <c r="C231" s="1631" t="e">
        <f>D231+E231+F231+G231</f>
        <v>#REF!</v>
      </c>
      <c r="D231" s="1631">
        <v>0</v>
      </c>
      <c r="E231" s="1631" t="e">
        <f>'ДТК  '!#REF!</f>
        <v>#REF!</v>
      </c>
      <c r="F231" s="1631">
        <f>'ДТК  '!H63</f>
        <v>306538.44299999997</v>
      </c>
      <c r="G231" s="1631">
        <f>'ДТК '!H96</f>
        <v>0</v>
      </c>
      <c r="H231" s="1630"/>
      <c r="I231" s="1632"/>
      <c r="J231" s="1632"/>
      <c r="K231" s="1632"/>
      <c r="L231" s="1632"/>
      <c r="M231" s="1627"/>
      <c r="N231" s="1634"/>
      <c r="O231" s="1635"/>
      <c r="P231" s="1631">
        <f>0</f>
        <v>0</v>
      </c>
      <c r="Q231" s="95"/>
      <c r="R231" s="94"/>
    </row>
    <row r="232" spans="1:18" ht="19.5" customHeight="1" x14ac:dyDescent="0.3">
      <c r="A232" s="1831"/>
      <c r="B232" s="1613" t="s">
        <v>102</v>
      </c>
      <c r="C232" s="1631" t="e">
        <f>C231/C230*100</f>
        <v>#REF!</v>
      </c>
      <c r="D232" s="1631">
        <f>0</f>
        <v>0</v>
      </c>
      <c r="E232" s="1631">
        <f>'ДТК  '!H122</f>
        <v>0</v>
      </c>
      <c r="F232" s="1631">
        <f t="shared" ref="F232" si="39">F231/F230*100</f>
        <v>35.124396769882466</v>
      </c>
      <c r="G232" s="1631">
        <v>0</v>
      </c>
      <c r="H232" s="1631" t="e">
        <f t="shared" ref="H232:O232" si="40">H231/H230*100</f>
        <v>#DIV/0!</v>
      </c>
      <c r="I232" s="1631" t="e">
        <f t="shared" si="40"/>
        <v>#DIV/0!</v>
      </c>
      <c r="J232" s="1631" t="e">
        <f t="shared" si="40"/>
        <v>#DIV/0!</v>
      </c>
      <c r="K232" s="1631" t="e">
        <f t="shared" si="40"/>
        <v>#DIV/0!</v>
      </c>
      <c r="L232" s="1631" t="e">
        <f t="shared" si="40"/>
        <v>#DIV/0!</v>
      </c>
      <c r="M232" s="1631" t="e">
        <f t="shared" si="40"/>
        <v>#DIV/0!</v>
      </c>
      <c r="N232" s="1631" t="e">
        <f t="shared" si="40"/>
        <v>#DIV/0!</v>
      </c>
      <c r="O232" s="1631" t="e">
        <f t="shared" si="40"/>
        <v>#DIV/0!</v>
      </c>
      <c r="P232" s="1631">
        <v>0</v>
      </c>
      <c r="Q232" s="95"/>
      <c r="R232" s="94"/>
    </row>
    <row r="233" spans="1:18" ht="19.5" customHeight="1" x14ac:dyDescent="0.3">
      <c r="A233" s="1836" t="s">
        <v>1234</v>
      </c>
      <c r="B233" s="89" t="s">
        <v>234</v>
      </c>
      <c r="C233" s="1631">
        <f>F233</f>
        <v>37987.699999999997</v>
      </c>
      <c r="D233" s="1631">
        <f>0</f>
        <v>0</v>
      </c>
      <c r="E233" s="1631">
        <f>0</f>
        <v>0</v>
      </c>
      <c r="F233" s="1631">
        <f>'ДТК  '!D134</f>
        <v>37987.699999999997</v>
      </c>
      <c r="G233" s="1631">
        <f>G2392</f>
        <v>0</v>
      </c>
      <c r="H233" s="1631">
        <f t="shared" ref="H233:P233" si="41">H2392</f>
        <v>0</v>
      </c>
      <c r="I233" s="1631">
        <f t="shared" si="41"/>
        <v>0</v>
      </c>
      <c r="J233" s="1631">
        <f t="shared" si="41"/>
        <v>0</v>
      </c>
      <c r="K233" s="1631">
        <f t="shared" si="41"/>
        <v>0</v>
      </c>
      <c r="L233" s="1631">
        <f t="shared" si="41"/>
        <v>0</v>
      </c>
      <c r="M233" s="1631">
        <f t="shared" si="41"/>
        <v>0</v>
      </c>
      <c r="N233" s="1631">
        <f t="shared" si="41"/>
        <v>0</v>
      </c>
      <c r="O233" s="1631">
        <f t="shared" si="41"/>
        <v>0</v>
      </c>
      <c r="P233" s="1631">
        <f t="shared" si="41"/>
        <v>0</v>
      </c>
      <c r="Q233" s="95"/>
      <c r="R233" s="94"/>
    </row>
    <row r="234" spans="1:18" ht="19.5" customHeight="1" x14ac:dyDescent="0.3">
      <c r="A234" s="1837"/>
      <c r="B234" s="1613" t="s">
        <v>843</v>
      </c>
      <c r="C234" s="1631">
        <f>F234</f>
        <v>10371.527</v>
      </c>
      <c r="D234" s="1631">
        <f>0</f>
        <v>0</v>
      </c>
      <c r="E234" s="1631">
        <f>0</f>
        <v>0</v>
      </c>
      <c r="F234" s="1631">
        <f>'ДТК  '!H134</f>
        <v>10371.527</v>
      </c>
      <c r="G234" s="1631">
        <f t="shared" ref="G234:G235" si="42">G2393</f>
        <v>0</v>
      </c>
      <c r="H234" s="1631"/>
      <c r="I234" s="1631"/>
      <c r="J234" s="1631"/>
      <c r="K234" s="1631"/>
      <c r="L234" s="1631"/>
      <c r="M234" s="1631"/>
      <c r="N234" s="1631"/>
      <c r="O234" s="1631"/>
      <c r="P234" s="1631">
        <f t="shared" ref="P234" si="43">P2393</f>
        <v>0</v>
      </c>
      <c r="Q234" s="95"/>
      <c r="R234" s="94"/>
    </row>
    <row r="235" spans="1:18" ht="19.5" customHeight="1" x14ac:dyDescent="0.3">
      <c r="A235" s="1838"/>
      <c r="B235" s="1613" t="s">
        <v>102</v>
      </c>
      <c r="C235" s="1631">
        <f>C234/C233*100</f>
        <v>27.302329438212897</v>
      </c>
      <c r="D235" s="1631">
        <f>0</f>
        <v>0</v>
      </c>
      <c r="E235" s="1631">
        <f>0</f>
        <v>0</v>
      </c>
      <c r="F235" s="1631">
        <f>F234/F233*100</f>
        <v>27.302329438212897</v>
      </c>
      <c r="G235" s="1631">
        <f t="shared" si="42"/>
        <v>0</v>
      </c>
      <c r="H235" s="1631"/>
      <c r="I235" s="1631"/>
      <c r="J235" s="1631"/>
      <c r="K235" s="1631"/>
      <c r="L235" s="1631"/>
      <c r="M235" s="1631"/>
      <c r="N235" s="1631"/>
      <c r="O235" s="1631"/>
      <c r="P235" s="1631">
        <f t="shared" ref="P235" si="44">P2394</f>
        <v>0</v>
      </c>
      <c r="Q235" s="95"/>
      <c r="R235" s="94"/>
    </row>
    <row r="236" spans="1:18" ht="22.5" customHeight="1" x14ac:dyDescent="0.3">
      <c r="A236" s="1840" t="s">
        <v>174</v>
      </c>
      <c r="B236" s="488" t="s">
        <v>175</v>
      </c>
      <c r="C236" s="1620">
        <f>D236+E236+F236+G236</f>
        <v>292768.783</v>
      </c>
      <c r="D236" s="1620">
        <f>D239+D242</f>
        <v>7826.8360000000002</v>
      </c>
      <c r="E236" s="1620">
        <f>E239+E242+E245</f>
        <v>2608.953</v>
      </c>
      <c r="F236" s="1620">
        <f>F239+F242+F245</f>
        <v>282332.99400000001</v>
      </c>
      <c r="G236" s="1620">
        <f t="shared" ref="G236:G237" si="45">G239+G242</f>
        <v>0</v>
      </c>
      <c r="H236" s="1627">
        <f>K236+L236</f>
        <v>253140.4</v>
      </c>
      <c r="I236" s="1627">
        <v>0</v>
      </c>
      <c r="J236" s="1627">
        <v>0</v>
      </c>
      <c r="K236" s="1627">
        <v>122954.4</v>
      </c>
      <c r="L236" s="1627">
        <v>130186</v>
      </c>
      <c r="M236" s="1627">
        <f>C236-H236</f>
        <v>39628.383000000002</v>
      </c>
      <c r="N236" s="1627">
        <f>F236-K236</f>
        <v>159378.59400000001</v>
      </c>
      <c r="O236" s="1635"/>
      <c r="P236" s="1620">
        <f t="shared" ref="P236" si="46">P239+P242</f>
        <v>0</v>
      </c>
      <c r="Q236" s="95"/>
      <c r="R236" s="94"/>
    </row>
    <row r="237" spans="1:18" ht="20.100000000000001" customHeight="1" x14ac:dyDescent="0.3">
      <c r="A237" s="1840"/>
      <c r="B237" s="1613" t="s">
        <v>101</v>
      </c>
      <c r="C237" s="1620">
        <f>D237+E237+F237+G237</f>
        <v>62365.582999999999</v>
      </c>
      <c r="D237" s="1620">
        <f>D240+D243</f>
        <v>0</v>
      </c>
      <c r="E237" s="1620">
        <f>E243+E240</f>
        <v>0</v>
      </c>
      <c r="F237" s="1620">
        <f>F240+F243+F246</f>
        <v>62365.582999999999</v>
      </c>
      <c r="G237" s="1620">
        <f t="shared" si="45"/>
        <v>0</v>
      </c>
      <c r="H237" s="1627"/>
      <c r="I237" s="1627"/>
      <c r="J237" s="1627"/>
      <c r="K237" s="1627"/>
      <c r="L237" s="1627"/>
      <c r="M237" s="1627"/>
      <c r="N237" s="1627"/>
      <c r="O237" s="1635"/>
      <c r="P237" s="1620">
        <f t="shared" ref="P237" si="47">P240+P243</f>
        <v>0</v>
      </c>
      <c r="Q237" s="95"/>
      <c r="R237" s="94"/>
    </row>
    <row r="238" spans="1:18" ht="20.100000000000001" customHeight="1" x14ac:dyDescent="0.3">
      <c r="A238" s="1840"/>
      <c r="B238" s="1613" t="s">
        <v>102</v>
      </c>
      <c r="C238" s="1620">
        <f>C237/C236*100</f>
        <v>21.301992091144498</v>
      </c>
      <c r="D238" s="1620">
        <f>D237/D236*100</f>
        <v>0</v>
      </c>
      <c r="E238" s="1620">
        <f>E237/E236*100</f>
        <v>0</v>
      </c>
      <c r="F238" s="1620">
        <f>F237/F236*100</f>
        <v>22.08937117707185</v>
      </c>
      <c r="G238" s="1620">
        <v>0</v>
      </c>
      <c r="H238" s="1627"/>
      <c r="I238" s="1627"/>
      <c r="J238" s="1627"/>
      <c r="K238" s="1627"/>
      <c r="L238" s="1627"/>
      <c r="M238" s="1627"/>
      <c r="N238" s="1627"/>
      <c r="O238" s="1635"/>
      <c r="P238" s="1620">
        <v>0</v>
      </c>
      <c r="Q238" s="95"/>
      <c r="R238" s="94"/>
    </row>
    <row r="239" spans="1:18" ht="58.5" customHeight="1" x14ac:dyDescent="0.3">
      <c r="A239" s="1839" t="s">
        <v>176</v>
      </c>
      <c r="B239" s="90" t="s">
        <v>1224</v>
      </c>
      <c r="C239" s="1631">
        <f>E239+F239</f>
        <v>845</v>
      </c>
      <c r="D239" s="1631">
        <v>0</v>
      </c>
      <c r="E239" s="1631">
        <f>Цифр.мун.обр.!D22</f>
        <v>0</v>
      </c>
      <c r="F239" s="1631">
        <f>Цифр.мун.обр.!D23</f>
        <v>845</v>
      </c>
      <c r="G239" s="1631">
        <v>0</v>
      </c>
      <c r="H239" s="1627">
        <f>I239+J239+K239+L239</f>
        <v>11422.730000000001</v>
      </c>
      <c r="I239" s="1627">
        <v>0</v>
      </c>
      <c r="J239" s="1627">
        <v>0</v>
      </c>
      <c r="K239" s="1627">
        <v>11352.730000000001</v>
      </c>
      <c r="L239" s="1627">
        <v>70</v>
      </c>
      <c r="M239" s="1627">
        <f>C239-H239</f>
        <v>-10577.730000000001</v>
      </c>
      <c r="N239" s="1627">
        <f>F239-K239</f>
        <v>-10507.730000000001</v>
      </c>
      <c r="O239" s="1635"/>
      <c r="P239" s="1631">
        <v>0</v>
      </c>
      <c r="Q239" s="374"/>
      <c r="R239" s="94"/>
    </row>
    <row r="240" spans="1:18" ht="20.100000000000001" customHeight="1" x14ac:dyDescent="0.3">
      <c r="A240" s="1839"/>
      <c r="B240" s="1613" t="s">
        <v>101</v>
      </c>
      <c r="C240" s="1631">
        <f t="shared" ref="C240:C243" si="48">D240+E240+F240+G240</f>
        <v>0</v>
      </c>
      <c r="D240" s="1631">
        <v>0</v>
      </c>
      <c r="E240" s="1631">
        <f>Цифр.мун.обр.!H22</f>
        <v>0</v>
      </c>
      <c r="F240" s="1631">
        <f>Цифр.мун.обр.!E10</f>
        <v>0</v>
      </c>
      <c r="G240" s="1631">
        <v>0</v>
      </c>
      <c r="H240" s="1627"/>
      <c r="I240" s="1627"/>
      <c r="J240" s="1627"/>
      <c r="K240" s="1627"/>
      <c r="L240" s="1627"/>
      <c r="M240" s="1627"/>
      <c r="N240" s="1627"/>
      <c r="O240" s="1635"/>
      <c r="P240" s="1631">
        <v>0</v>
      </c>
      <c r="Q240" s="374"/>
      <c r="R240" s="94"/>
    </row>
    <row r="241" spans="1:18" ht="20.100000000000001" customHeight="1" x14ac:dyDescent="0.3">
      <c r="A241" s="1839"/>
      <c r="B241" s="1613" t="s">
        <v>102</v>
      </c>
      <c r="C241" s="1631">
        <f>C240/C239*100</f>
        <v>0</v>
      </c>
      <c r="D241" s="1631">
        <v>0</v>
      </c>
      <c r="E241" s="1631">
        <v>0</v>
      </c>
      <c r="F241" s="1631">
        <f>F240/F239*100</f>
        <v>0</v>
      </c>
      <c r="G241" s="1631">
        <v>0</v>
      </c>
      <c r="H241" s="1627"/>
      <c r="I241" s="1627"/>
      <c r="J241" s="1627"/>
      <c r="K241" s="1627"/>
      <c r="L241" s="1627"/>
      <c r="M241" s="1627"/>
      <c r="N241" s="1627"/>
      <c r="O241" s="1635"/>
      <c r="P241" s="1631">
        <v>0</v>
      </c>
      <c r="Q241" s="374"/>
      <c r="R241" s="94"/>
    </row>
    <row r="242" spans="1:18" ht="60" customHeight="1" x14ac:dyDescent="0.3">
      <c r="A242" s="1839" t="s">
        <v>177</v>
      </c>
      <c r="B242" s="89" t="s">
        <v>373</v>
      </c>
      <c r="C242" s="1631">
        <f t="shared" si="48"/>
        <v>68126.983000000007</v>
      </c>
      <c r="D242" s="1631">
        <f>Цифр.мун.обр.!D52</f>
        <v>7826.8360000000002</v>
      </c>
      <c r="E242" s="1631">
        <f>Цифр.мун.обр.!D53</f>
        <v>2608.953</v>
      </c>
      <c r="F242" s="1631">
        <f>Цифр.мун.обр.!D54</f>
        <v>57691.194000000003</v>
      </c>
      <c r="G242" s="1631">
        <v>0</v>
      </c>
      <c r="H242" s="1627"/>
      <c r="I242" s="1627"/>
      <c r="J242" s="1627"/>
      <c r="K242" s="1627"/>
      <c r="L242" s="1627"/>
      <c r="M242" s="1627"/>
      <c r="N242" s="1627"/>
      <c r="O242" s="1635"/>
      <c r="P242" s="1631">
        <v>0</v>
      </c>
      <c r="Q242" s="374"/>
      <c r="R242" s="94"/>
    </row>
    <row r="243" spans="1:18" ht="20.100000000000001" customHeight="1" x14ac:dyDescent="0.3">
      <c r="A243" s="1839"/>
      <c r="B243" s="1613" t="s">
        <v>101</v>
      </c>
      <c r="C243" s="1631">
        <f t="shared" si="48"/>
        <v>10309.582999999999</v>
      </c>
      <c r="D243" s="1631">
        <f>Цифр.мун.обр.!H52</f>
        <v>0</v>
      </c>
      <c r="E243" s="1631">
        <f>Цифр.мун.обр.!H53</f>
        <v>0</v>
      </c>
      <c r="F243" s="1631">
        <f>Цифр.мун.обр.!H54</f>
        <v>10309.582999999999</v>
      </c>
      <c r="G243" s="1631">
        <v>0</v>
      </c>
      <c r="H243" s="1627"/>
      <c r="I243" s="1627"/>
      <c r="J243" s="1627"/>
      <c r="K243" s="1627"/>
      <c r="L243" s="1627"/>
      <c r="M243" s="1627"/>
      <c r="N243" s="1627"/>
      <c r="O243" s="1635"/>
      <c r="P243" s="1631">
        <v>0</v>
      </c>
      <c r="Q243" s="374"/>
      <c r="R243" s="94"/>
    </row>
    <row r="244" spans="1:18" ht="19.5" customHeight="1" x14ac:dyDescent="0.3">
      <c r="A244" s="1839"/>
      <c r="B244" s="1613" t="s">
        <v>102</v>
      </c>
      <c r="C244" s="1631">
        <f>C243/C242*100</f>
        <v>15.132892351918766</v>
      </c>
      <c r="D244" s="1631">
        <f>D243/D242*100</f>
        <v>0</v>
      </c>
      <c r="E244" s="1631">
        <f>E243/E242*100</f>
        <v>0</v>
      </c>
      <c r="F244" s="1631">
        <f>F243/F242*100</f>
        <v>17.870288834722327</v>
      </c>
      <c r="G244" s="1631">
        <v>0</v>
      </c>
      <c r="H244" s="1627"/>
      <c r="I244" s="1627"/>
      <c r="J244" s="1627"/>
      <c r="K244" s="1627"/>
      <c r="L244" s="1627"/>
      <c r="M244" s="1627"/>
      <c r="N244" s="1627"/>
      <c r="O244" s="1635"/>
      <c r="P244" s="1631">
        <v>0</v>
      </c>
      <c r="Q244" s="374"/>
      <c r="R244" s="94"/>
    </row>
    <row r="245" spans="1:18" ht="19.5" customHeight="1" x14ac:dyDescent="0.3">
      <c r="A245" s="1843" t="s">
        <v>1297</v>
      </c>
      <c r="B245" s="89" t="s">
        <v>1231</v>
      </c>
      <c r="C245" s="1631">
        <f>F245</f>
        <v>223796.8</v>
      </c>
      <c r="D245" s="1631">
        <f>0</f>
        <v>0</v>
      </c>
      <c r="E245" s="1631">
        <f>0</f>
        <v>0</v>
      </c>
      <c r="F245" s="1631">
        <f>Цифр.мун.обр.!D59</f>
        <v>223796.8</v>
      </c>
      <c r="G245" s="1631">
        <f>0</f>
        <v>0</v>
      </c>
      <c r="H245" s="1627"/>
      <c r="I245" s="1627"/>
      <c r="J245" s="1627"/>
      <c r="K245" s="1627"/>
      <c r="L245" s="1627"/>
      <c r="M245" s="1627"/>
      <c r="N245" s="1627"/>
      <c r="O245" s="1635"/>
      <c r="P245" s="1631">
        <f>0</f>
        <v>0</v>
      </c>
      <c r="Q245" s="374"/>
      <c r="R245" s="94"/>
    </row>
    <row r="246" spans="1:18" ht="19.5" customHeight="1" x14ac:dyDescent="0.3">
      <c r="A246" s="1844"/>
      <c r="B246" s="1613" t="s">
        <v>101</v>
      </c>
      <c r="C246" s="1631">
        <f>F246</f>
        <v>52056</v>
      </c>
      <c r="D246" s="1631">
        <f>0</f>
        <v>0</v>
      </c>
      <c r="E246" s="1631">
        <f>0</f>
        <v>0</v>
      </c>
      <c r="F246" s="1631">
        <f>Цифр.мун.обр.!H59</f>
        <v>52056</v>
      </c>
      <c r="G246" s="1631">
        <f>0</f>
        <v>0</v>
      </c>
      <c r="H246" s="1627"/>
      <c r="I246" s="1627"/>
      <c r="J246" s="1627"/>
      <c r="K246" s="1627"/>
      <c r="L246" s="1627"/>
      <c r="M246" s="1627"/>
      <c r="N246" s="1627"/>
      <c r="O246" s="1635"/>
      <c r="P246" s="1631">
        <f>0</f>
        <v>0</v>
      </c>
      <c r="Q246" s="374"/>
      <c r="R246" s="94"/>
    </row>
    <row r="247" spans="1:18" ht="19.5" customHeight="1" x14ac:dyDescent="0.3">
      <c r="A247" s="1845"/>
      <c r="B247" s="1613" t="s">
        <v>102</v>
      </c>
      <c r="C247" s="1631">
        <f>C246/C245*100</f>
        <v>23.260386207488224</v>
      </c>
      <c r="D247" s="1631">
        <f>0</f>
        <v>0</v>
      </c>
      <c r="E247" s="1631">
        <f>0</f>
        <v>0</v>
      </c>
      <c r="F247" s="1631">
        <f>F246/F245*100</f>
        <v>23.260386207488224</v>
      </c>
      <c r="G247" s="1631">
        <f>0</f>
        <v>0</v>
      </c>
      <c r="H247" s="1627"/>
      <c r="I247" s="1627"/>
      <c r="J247" s="1627"/>
      <c r="K247" s="1627"/>
      <c r="L247" s="1627"/>
      <c r="M247" s="1627"/>
      <c r="N247" s="1627"/>
      <c r="O247" s="1635"/>
      <c r="P247" s="1631">
        <f>0</f>
        <v>0</v>
      </c>
      <c r="Q247" s="374"/>
      <c r="R247" s="94"/>
    </row>
    <row r="248" spans="1:18" ht="24.75" customHeight="1" x14ac:dyDescent="0.3">
      <c r="A248" s="1840" t="s">
        <v>178</v>
      </c>
      <c r="B248" s="488" t="s">
        <v>179</v>
      </c>
      <c r="C248" s="1620">
        <f>E248+F248</f>
        <v>10721.78</v>
      </c>
      <c r="D248" s="1620">
        <f t="shared" ref="D248:D249" si="49">D251+D254+D257</f>
        <v>0</v>
      </c>
      <c r="E248" s="1620">
        <f>E254</f>
        <v>0</v>
      </c>
      <c r="F248" s="1620">
        <f>F254+F257</f>
        <v>10721.78</v>
      </c>
      <c r="G248" s="1620">
        <v>0</v>
      </c>
      <c r="H248" s="1630">
        <v>0</v>
      </c>
      <c r="I248" s="1632">
        <v>0</v>
      </c>
      <c r="J248" s="1632">
        <v>0</v>
      </c>
      <c r="K248" s="1632">
        <v>0</v>
      </c>
      <c r="L248" s="1632">
        <v>0</v>
      </c>
      <c r="M248" s="1627">
        <f>C248-H248</f>
        <v>10721.78</v>
      </c>
      <c r="N248" s="1634">
        <f>F248-K248</f>
        <v>10721.78</v>
      </c>
      <c r="O248" s="1635"/>
      <c r="P248" s="1620">
        <v>0</v>
      </c>
      <c r="Q248" s="374"/>
      <c r="R248" s="94"/>
    </row>
    <row r="249" spans="1:18" ht="20.100000000000001" customHeight="1" x14ac:dyDescent="0.3">
      <c r="A249" s="1840"/>
      <c r="B249" s="1613" t="s">
        <v>101</v>
      </c>
      <c r="C249" s="1620">
        <f>E249+F249</f>
        <v>249.73</v>
      </c>
      <c r="D249" s="1620">
        <f t="shared" si="49"/>
        <v>0</v>
      </c>
      <c r="E249" s="1620">
        <f>E255</f>
        <v>0</v>
      </c>
      <c r="F249" s="1620">
        <f>F258</f>
        <v>249.73</v>
      </c>
      <c r="G249" s="1620">
        <v>0</v>
      </c>
      <c r="H249" s="1630"/>
      <c r="I249" s="1632"/>
      <c r="J249" s="1632"/>
      <c r="K249" s="1632"/>
      <c r="L249" s="1632"/>
      <c r="M249" s="1627"/>
      <c r="N249" s="1634"/>
      <c r="O249" s="1635"/>
      <c r="P249" s="1620">
        <v>0</v>
      </c>
      <c r="Q249" s="374"/>
      <c r="R249" s="94"/>
    </row>
    <row r="250" spans="1:18" ht="20.100000000000001" customHeight="1" x14ac:dyDescent="0.3">
      <c r="A250" s="1840"/>
      <c r="B250" s="1613" t="s">
        <v>102</v>
      </c>
      <c r="C250" s="1620">
        <f>C249/C248*100</f>
        <v>2.3291841466622145</v>
      </c>
      <c r="D250" s="1620">
        <v>0</v>
      </c>
      <c r="E250" s="1620">
        <f>E256</f>
        <v>0</v>
      </c>
      <c r="F250" s="1620">
        <f>F249/F248*100</f>
        <v>2.3291841466622145</v>
      </c>
      <c r="G250" s="1620">
        <v>0</v>
      </c>
      <c r="H250" s="1630"/>
      <c r="I250" s="1632"/>
      <c r="J250" s="1632"/>
      <c r="K250" s="1632"/>
      <c r="L250" s="1632"/>
      <c r="M250" s="1627"/>
      <c r="N250" s="1634"/>
      <c r="O250" s="1635"/>
      <c r="P250" s="1620">
        <v>0</v>
      </c>
      <c r="Q250" s="374"/>
      <c r="R250" s="94"/>
    </row>
    <row r="251" spans="1:18" ht="37.5" customHeight="1" x14ac:dyDescent="0.3">
      <c r="A251" s="1831" t="s">
        <v>180</v>
      </c>
      <c r="B251" s="89" t="s">
        <v>1784</v>
      </c>
      <c r="C251" s="1631">
        <f>F251</f>
        <v>0</v>
      </c>
      <c r="D251" s="1631">
        <v>0</v>
      </c>
      <c r="E251" s="1631">
        <v>0</v>
      </c>
      <c r="F251" s="1631">
        <v>0</v>
      </c>
      <c r="G251" s="1631">
        <v>0</v>
      </c>
      <c r="H251" s="1630"/>
      <c r="I251" s="1632"/>
      <c r="J251" s="1632"/>
      <c r="K251" s="1632"/>
      <c r="L251" s="1632"/>
      <c r="M251" s="1627"/>
      <c r="N251" s="1634"/>
      <c r="O251" s="1635"/>
      <c r="P251" s="1631">
        <v>0</v>
      </c>
      <c r="Q251" s="374"/>
      <c r="R251" s="94"/>
    </row>
    <row r="252" spans="1:18" ht="20.100000000000001" customHeight="1" x14ac:dyDescent="0.3">
      <c r="A252" s="1831"/>
      <c r="B252" s="1613" t="s">
        <v>101</v>
      </c>
      <c r="C252" s="1631">
        <v>0</v>
      </c>
      <c r="D252" s="1631">
        <v>0</v>
      </c>
      <c r="E252" s="1631">
        <v>0</v>
      </c>
      <c r="F252" s="1631">
        <v>0</v>
      </c>
      <c r="G252" s="1631">
        <v>0</v>
      </c>
      <c r="H252" s="1630"/>
      <c r="I252" s="1632"/>
      <c r="J252" s="1632"/>
      <c r="K252" s="1632"/>
      <c r="L252" s="1632"/>
      <c r="M252" s="1627"/>
      <c r="N252" s="1634"/>
      <c r="O252" s="1635"/>
      <c r="P252" s="1631">
        <v>0</v>
      </c>
      <c r="Q252" s="374"/>
      <c r="R252" s="94"/>
    </row>
    <row r="253" spans="1:18" ht="20.100000000000001" customHeight="1" x14ac:dyDescent="0.3">
      <c r="A253" s="1831"/>
      <c r="B253" s="1613" t="s">
        <v>102</v>
      </c>
      <c r="C253" s="1631">
        <v>0</v>
      </c>
      <c r="D253" s="1631">
        <v>0</v>
      </c>
      <c r="E253" s="1631">
        <v>0</v>
      </c>
      <c r="F253" s="1631">
        <v>0</v>
      </c>
      <c r="G253" s="1631">
        <v>0</v>
      </c>
      <c r="H253" s="1630"/>
      <c r="I253" s="1632"/>
      <c r="J253" s="1632"/>
      <c r="K253" s="1632"/>
      <c r="L253" s="1632"/>
      <c r="M253" s="1627"/>
      <c r="N253" s="1634"/>
      <c r="O253" s="1635"/>
      <c r="P253" s="1631">
        <v>0</v>
      </c>
      <c r="Q253" s="374"/>
      <c r="R253" s="94"/>
    </row>
    <row r="254" spans="1:18" ht="38.25" customHeight="1" x14ac:dyDescent="0.3">
      <c r="A254" s="1831" t="s">
        <v>181</v>
      </c>
      <c r="B254" s="89" t="s">
        <v>1785</v>
      </c>
      <c r="C254" s="1631">
        <f>D254+E254+F254+G254</f>
        <v>3696.89</v>
      </c>
      <c r="D254" s="1631">
        <v>0</v>
      </c>
      <c r="E254" s="1631">
        <v>0</v>
      </c>
      <c r="F254" s="1631">
        <f>Архитектура!D62</f>
        <v>3696.89</v>
      </c>
      <c r="G254" s="1631">
        <v>0</v>
      </c>
      <c r="H254" s="1630"/>
      <c r="I254" s="1632"/>
      <c r="J254" s="1632"/>
      <c r="K254" s="1632"/>
      <c r="L254" s="1632"/>
      <c r="M254" s="1627"/>
      <c r="N254" s="1634"/>
      <c r="O254" s="1635"/>
      <c r="P254" s="1631">
        <v>0</v>
      </c>
      <c r="Q254" s="374"/>
      <c r="R254" s="94"/>
    </row>
    <row r="255" spans="1:18" ht="20.100000000000001" customHeight="1" x14ac:dyDescent="0.3">
      <c r="A255" s="1831"/>
      <c r="B255" s="1613" t="s">
        <v>101</v>
      </c>
      <c r="C255" s="1631">
        <f>E255+F255+D255+G255+P255</f>
        <v>0</v>
      </c>
      <c r="D255" s="1631">
        <v>0</v>
      </c>
      <c r="E255" s="1631">
        <v>0</v>
      </c>
      <c r="F255" s="1631">
        <f>Архитектура!E62</f>
        <v>0</v>
      </c>
      <c r="G255" s="1631">
        <v>0</v>
      </c>
      <c r="H255" s="1630"/>
      <c r="I255" s="1632"/>
      <c r="J255" s="1632"/>
      <c r="K255" s="1632"/>
      <c r="L255" s="1632"/>
      <c r="M255" s="1627"/>
      <c r="N255" s="1634"/>
      <c r="O255" s="1635"/>
      <c r="P255" s="1631">
        <v>0</v>
      </c>
      <c r="Q255" s="374"/>
      <c r="R255" s="94"/>
    </row>
    <row r="256" spans="1:18" ht="20.100000000000001" customHeight="1" x14ac:dyDescent="0.3">
      <c r="A256" s="1831"/>
      <c r="B256" s="1613" t="s">
        <v>102</v>
      </c>
      <c r="C256" s="1631">
        <f>C255/C254*100</f>
        <v>0</v>
      </c>
      <c r="D256" s="1631">
        <v>0</v>
      </c>
      <c r="E256" s="1631">
        <f>Архитектура!E62</f>
        <v>0</v>
      </c>
      <c r="F256" s="1631">
        <f>F255/F254*100</f>
        <v>0</v>
      </c>
      <c r="G256" s="1631">
        <v>0</v>
      </c>
      <c r="H256" s="1630"/>
      <c r="I256" s="1632"/>
      <c r="J256" s="1632"/>
      <c r="K256" s="1632"/>
      <c r="L256" s="1632"/>
      <c r="M256" s="1627"/>
      <c r="N256" s="1634"/>
      <c r="O256" s="1635"/>
      <c r="P256" s="1631">
        <v>0</v>
      </c>
      <c r="Q256" s="374"/>
      <c r="R256" s="94"/>
    </row>
    <row r="257" spans="1:18" ht="20.100000000000001" customHeight="1" x14ac:dyDescent="0.3">
      <c r="A257" s="1831" t="s">
        <v>182</v>
      </c>
      <c r="B257" s="89" t="s">
        <v>385</v>
      </c>
      <c r="C257" s="1631">
        <f>F257</f>
        <v>7024.89</v>
      </c>
      <c r="D257" s="1631">
        <v>0</v>
      </c>
      <c r="E257" s="1631">
        <v>0</v>
      </c>
      <c r="F257" s="1631">
        <f>Архитектура!D68</f>
        <v>7024.89</v>
      </c>
      <c r="G257" s="1631">
        <v>0</v>
      </c>
      <c r="H257" s="1630"/>
      <c r="I257" s="1632"/>
      <c r="J257" s="1632"/>
      <c r="K257" s="1632"/>
      <c r="L257" s="1632"/>
      <c r="M257" s="1627"/>
      <c r="N257" s="1634"/>
      <c r="O257" s="1635"/>
      <c r="P257" s="1631">
        <v>0</v>
      </c>
      <c r="Q257" s="374"/>
      <c r="R257" s="94"/>
    </row>
    <row r="258" spans="1:18" ht="20.100000000000001" customHeight="1" x14ac:dyDescent="0.3">
      <c r="A258" s="1831"/>
      <c r="B258" s="1613" t="s">
        <v>101</v>
      </c>
      <c r="C258" s="1631">
        <f>F258</f>
        <v>249.73</v>
      </c>
      <c r="D258" s="1631">
        <v>0</v>
      </c>
      <c r="E258" s="1631">
        <v>0</v>
      </c>
      <c r="F258" s="1631">
        <f>Архитектура!H68</f>
        <v>249.73</v>
      </c>
      <c r="G258" s="1631">
        <v>0</v>
      </c>
      <c r="H258" s="1630"/>
      <c r="I258" s="1632"/>
      <c r="J258" s="1632"/>
      <c r="K258" s="1632"/>
      <c r="L258" s="1632"/>
      <c r="M258" s="1627"/>
      <c r="N258" s="1634"/>
      <c r="O258" s="1635"/>
      <c r="P258" s="1631">
        <v>0</v>
      </c>
      <c r="Q258" s="374"/>
      <c r="R258" s="94"/>
    </row>
    <row r="259" spans="1:18" ht="20.100000000000001" customHeight="1" x14ac:dyDescent="0.3">
      <c r="A259" s="1831"/>
      <c r="B259" s="1613" t="s">
        <v>102</v>
      </c>
      <c r="C259" s="1631">
        <f>C258/C257*100</f>
        <v>3.5549311092415681</v>
      </c>
      <c r="D259" s="1631">
        <v>0</v>
      </c>
      <c r="E259" s="1631">
        <v>0</v>
      </c>
      <c r="F259" s="1631">
        <f>0</f>
        <v>0</v>
      </c>
      <c r="G259" s="1631">
        <v>0</v>
      </c>
      <c r="H259" s="1630"/>
      <c r="I259" s="1632"/>
      <c r="J259" s="1632"/>
      <c r="K259" s="1632"/>
      <c r="L259" s="1632"/>
      <c r="M259" s="1627"/>
      <c r="N259" s="1634"/>
      <c r="O259" s="1635"/>
      <c r="P259" s="1631">
        <v>0</v>
      </c>
      <c r="Q259" s="374"/>
      <c r="R259" s="94"/>
    </row>
    <row r="260" spans="1:18" ht="22.5" customHeight="1" x14ac:dyDescent="0.3">
      <c r="A260" s="1840" t="s">
        <v>183</v>
      </c>
      <c r="B260" s="488" t="s">
        <v>184</v>
      </c>
      <c r="C260" s="1620">
        <f>D260+E260+F260+G260+P260</f>
        <v>2362339.1119999997</v>
      </c>
      <c r="D260" s="1620">
        <f>D263</f>
        <v>0</v>
      </c>
      <c r="E260" s="1620">
        <f>E263+E266</f>
        <v>229730.34</v>
      </c>
      <c r="F260" s="1620">
        <f>F263+F266+F269</f>
        <v>2132608.7719999999</v>
      </c>
      <c r="G260" s="1620">
        <f>G266</f>
        <v>0</v>
      </c>
      <c r="H260" s="1620" t="e">
        <f>H263+H266+#REF!+H269</f>
        <v>#REF!</v>
      </c>
      <c r="I260" s="1620" t="e">
        <f>I263+I266+#REF!+I269</f>
        <v>#REF!</v>
      </c>
      <c r="J260" s="1620" t="e">
        <f>J263+J266+#REF!+J269</f>
        <v>#REF!</v>
      </c>
      <c r="K260" s="1620" t="e">
        <f>K263+K266+#REF!+K269</f>
        <v>#REF!</v>
      </c>
      <c r="L260" s="1620" t="e">
        <f>L263+L266+#REF!+L269</f>
        <v>#REF!</v>
      </c>
      <c r="M260" s="1620" t="e">
        <f>M263+M266+#REF!+M269</f>
        <v>#REF!</v>
      </c>
      <c r="N260" s="1620" t="e">
        <f>N263+N266+#REF!+N269</f>
        <v>#REF!</v>
      </c>
      <c r="O260" s="1620" t="e">
        <f>O263+O266+#REF!+O269</f>
        <v>#REF!</v>
      </c>
      <c r="P260" s="1620">
        <f>P266</f>
        <v>0</v>
      </c>
      <c r="Q260" s="374"/>
      <c r="R260" s="375"/>
    </row>
    <row r="261" spans="1:18" ht="20.100000000000001" customHeight="1" x14ac:dyDescent="0.3">
      <c r="A261" s="1840"/>
      <c r="B261" s="1613" t="s">
        <v>101</v>
      </c>
      <c r="C261" s="1620">
        <f>E261+F261+G261+P261</f>
        <v>371496.49699999997</v>
      </c>
      <c r="D261" s="1620">
        <f>D265</f>
        <v>0</v>
      </c>
      <c r="E261" s="1620">
        <f>E264+E267</f>
        <v>342.39499999999998</v>
      </c>
      <c r="F261" s="1620">
        <f>F264+F267+F270</f>
        <v>371154.10199999996</v>
      </c>
      <c r="G261" s="1620">
        <f>G264+G267</f>
        <v>0</v>
      </c>
      <c r="H261" s="1620" t="e">
        <f>H264+H267+#REF!+H270</f>
        <v>#REF!</v>
      </c>
      <c r="I261" s="1620" t="e">
        <f>I264+I267+#REF!+I270</f>
        <v>#REF!</v>
      </c>
      <c r="J261" s="1620" t="e">
        <f>J264+J267+#REF!+J270</f>
        <v>#REF!</v>
      </c>
      <c r="K261" s="1620" t="e">
        <f>K264+K267+#REF!+K270</f>
        <v>#REF!</v>
      </c>
      <c r="L261" s="1620" t="e">
        <f>L264+L267+#REF!+L270</f>
        <v>#REF!</v>
      </c>
      <c r="M261" s="1620" t="e">
        <f>M264+M267+#REF!+M270</f>
        <v>#REF!</v>
      </c>
      <c r="N261" s="1620" t="e">
        <f>N264+N267+#REF!+N270</f>
        <v>#REF!</v>
      </c>
      <c r="O261" s="1620" t="e">
        <f>O264+O267+#REF!+O270</f>
        <v>#REF!</v>
      </c>
      <c r="P261" s="1620">
        <f>P267</f>
        <v>0</v>
      </c>
      <c r="Q261" s="374"/>
      <c r="R261" s="94"/>
    </row>
    <row r="262" spans="1:18" ht="20.100000000000001" customHeight="1" x14ac:dyDescent="0.3">
      <c r="A262" s="1840"/>
      <c r="B262" s="1613" t="s">
        <v>102</v>
      </c>
      <c r="C262" s="1620">
        <f>C261/C260*100</f>
        <v>15.725790387709587</v>
      </c>
      <c r="D262" s="1620">
        <v>0</v>
      </c>
      <c r="E262" s="1620">
        <f>E261/E260*100</f>
        <v>0.14904213348572068</v>
      </c>
      <c r="F262" s="1620">
        <f>F261/F260*100</f>
        <v>17.403759511498436</v>
      </c>
      <c r="G262" s="1620">
        <f>G265+G268</f>
        <v>0</v>
      </c>
      <c r="H262" s="1620" t="e">
        <f t="shared" ref="H262:O262" si="50">H261/H260*100</f>
        <v>#REF!</v>
      </c>
      <c r="I262" s="1620" t="e">
        <f t="shared" si="50"/>
        <v>#REF!</v>
      </c>
      <c r="J262" s="1620" t="e">
        <f t="shared" si="50"/>
        <v>#REF!</v>
      </c>
      <c r="K262" s="1620" t="e">
        <f t="shared" si="50"/>
        <v>#REF!</v>
      </c>
      <c r="L262" s="1620" t="e">
        <f t="shared" si="50"/>
        <v>#REF!</v>
      </c>
      <c r="M262" s="1620" t="e">
        <f t="shared" si="50"/>
        <v>#REF!</v>
      </c>
      <c r="N262" s="1620" t="e">
        <f t="shared" si="50"/>
        <v>#REF!</v>
      </c>
      <c r="O262" s="1620" t="e">
        <f t="shared" si="50"/>
        <v>#REF!</v>
      </c>
      <c r="P262" s="1620">
        <f>P268</f>
        <v>0</v>
      </c>
      <c r="Q262" s="374"/>
      <c r="R262" s="94"/>
    </row>
    <row r="263" spans="1:18" ht="21" customHeight="1" x14ac:dyDescent="0.3">
      <c r="A263" s="1831" t="s">
        <v>185</v>
      </c>
      <c r="B263" s="90" t="s">
        <v>1300</v>
      </c>
      <c r="C263" s="1631">
        <f>D263+E263+F263+G263+P263</f>
        <v>688779.8459999999</v>
      </c>
      <c r="D263" s="1631">
        <f>0</f>
        <v>0</v>
      </c>
      <c r="E263" s="1631">
        <f>'ФСКГС '!D122</f>
        <v>228265.34</v>
      </c>
      <c r="F263" s="1631">
        <f>'ФСКГС '!D123</f>
        <v>460514.50599999994</v>
      </c>
      <c r="G263" s="1631">
        <f>0</f>
        <v>0</v>
      </c>
      <c r="H263" s="1630"/>
      <c r="I263" s="1632"/>
      <c r="J263" s="1632"/>
      <c r="K263" s="1632"/>
      <c r="L263" s="1632"/>
      <c r="M263" s="1627"/>
      <c r="N263" s="1634"/>
      <c r="O263" s="1635"/>
      <c r="P263" s="1631">
        <f>0</f>
        <v>0</v>
      </c>
      <c r="Q263" s="95"/>
      <c r="R263" s="94"/>
    </row>
    <row r="264" spans="1:18" ht="20.100000000000001" customHeight="1" x14ac:dyDescent="0.3">
      <c r="A264" s="1831"/>
      <c r="B264" s="1613" t="s">
        <v>101</v>
      </c>
      <c r="C264" s="1631">
        <f>D264+E264+F264+G264+P264</f>
        <v>43681.701999999997</v>
      </c>
      <c r="D264" s="1631">
        <f>0</f>
        <v>0</v>
      </c>
      <c r="E264" s="1631">
        <f>'ФСКГС '!H122</f>
        <v>0</v>
      </c>
      <c r="F264" s="1631">
        <f>'ФСКГС '!H123</f>
        <v>43681.701999999997</v>
      </c>
      <c r="G264" s="1631">
        <f>0</f>
        <v>0</v>
      </c>
      <c r="H264" s="1630"/>
      <c r="I264" s="1632"/>
      <c r="J264" s="1632"/>
      <c r="K264" s="1632"/>
      <c r="L264" s="1632"/>
      <c r="M264" s="1627"/>
      <c r="N264" s="1634"/>
      <c r="O264" s="1635"/>
      <c r="P264" s="1631">
        <f>0</f>
        <v>0</v>
      </c>
      <c r="Q264" s="95"/>
      <c r="R264" s="94"/>
    </row>
    <row r="265" spans="1:18" ht="20.100000000000001" customHeight="1" x14ac:dyDescent="0.3">
      <c r="A265" s="1831"/>
      <c r="B265" s="1613" t="s">
        <v>102</v>
      </c>
      <c r="C265" s="1631">
        <f>C264/C263*100</f>
        <v>6.3418960722610924</v>
      </c>
      <c r="D265" s="1631">
        <v>0</v>
      </c>
      <c r="E265" s="1631">
        <f t="shared" ref="E265:O265" si="51">E264/E263*100</f>
        <v>0</v>
      </c>
      <c r="F265" s="1631">
        <f t="shared" si="51"/>
        <v>9.4854128221533163</v>
      </c>
      <c r="G265" s="1631">
        <v>0</v>
      </c>
      <c r="H265" s="1631" t="e">
        <f t="shared" si="51"/>
        <v>#DIV/0!</v>
      </c>
      <c r="I265" s="1631" t="e">
        <f t="shared" si="51"/>
        <v>#DIV/0!</v>
      </c>
      <c r="J265" s="1631" t="e">
        <f t="shared" si="51"/>
        <v>#DIV/0!</v>
      </c>
      <c r="K265" s="1631" t="e">
        <f t="shared" si="51"/>
        <v>#DIV/0!</v>
      </c>
      <c r="L265" s="1631" t="e">
        <f t="shared" si="51"/>
        <v>#DIV/0!</v>
      </c>
      <c r="M265" s="1631" t="e">
        <f t="shared" si="51"/>
        <v>#DIV/0!</v>
      </c>
      <c r="N265" s="1631" t="e">
        <f t="shared" si="51"/>
        <v>#DIV/0!</v>
      </c>
      <c r="O265" s="1631" t="e">
        <f t="shared" si="51"/>
        <v>#DIV/0!</v>
      </c>
      <c r="P265" s="1631">
        <f>0</f>
        <v>0</v>
      </c>
      <c r="Q265" s="95"/>
      <c r="R265" s="94"/>
    </row>
    <row r="266" spans="1:18" ht="59.25" customHeight="1" x14ac:dyDescent="0.3">
      <c r="A266" s="1831" t="s">
        <v>186</v>
      </c>
      <c r="B266" s="90" t="s">
        <v>1808</v>
      </c>
      <c r="C266" s="1631">
        <f>E266+F266+G266+P266</f>
        <v>1590303.8259999999</v>
      </c>
      <c r="D266" s="1631">
        <v>0</v>
      </c>
      <c r="E266" s="1631">
        <f>'ФСКГС '!D207</f>
        <v>1465</v>
      </c>
      <c r="F266" s="1631">
        <f>'ФСКГС '!D206</f>
        <v>1588838.8259999999</v>
      </c>
      <c r="G266" s="1631">
        <v>0</v>
      </c>
      <c r="H266" s="1630"/>
      <c r="I266" s="1632"/>
      <c r="J266" s="1632"/>
      <c r="K266" s="1632"/>
      <c r="L266" s="1632"/>
      <c r="M266" s="1627"/>
      <c r="N266" s="1634"/>
      <c r="O266" s="1635"/>
      <c r="P266" s="1631">
        <v>0</v>
      </c>
      <c r="Q266" s="374"/>
      <c r="R266" s="94"/>
    </row>
    <row r="267" spans="1:18" ht="20.100000000000001" customHeight="1" x14ac:dyDescent="0.3">
      <c r="A267" s="1831"/>
      <c r="B267" s="1613" t="s">
        <v>101</v>
      </c>
      <c r="C267" s="1631">
        <f>D267+E267+F267+G267+P267</f>
        <v>313155.49400000001</v>
      </c>
      <c r="D267" s="1631">
        <v>0</v>
      </c>
      <c r="E267" s="1631">
        <f>'ФСКГС '!H207</f>
        <v>342.39499999999998</v>
      </c>
      <c r="F267" s="1631">
        <f>'ФСКГС '!H206</f>
        <v>312813.09899999999</v>
      </c>
      <c r="G267" s="1631">
        <v>0</v>
      </c>
      <c r="H267" s="1630"/>
      <c r="I267" s="1632"/>
      <c r="J267" s="1632"/>
      <c r="K267" s="1632"/>
      <c r="L267" s="1632"/>
      <c r="M267" s="1627"/>
      <c r="N267" s="1634"/>
      <c r="O267" s="1635"/>
      <c r="P267" s="1631">
        <v>0</v>
      </c>
      <c r="Q267" s="902"/>
      <c r="R267" s="94"/>
    </row>
    <row r="268" spans="1:18" ht="20.100000000000001" customHeight="1" x14ac:dyDescent="0.3">
      <c r="A268" s="1831"/>
      <c r="B268" s="1613" t="s">
        <v>102</v>
      </c>
      <c r="C268" s="1631">
        <f>C267/C266*100</f>
        <v>19.691551317439892</v>
      </c>
      <c r="D268" s="1631">
        <f>0</f>
        <v>0</v>
      </c>
      <c r="E268" s="1631">
        <f>E267/E266*100</f>
        <v>23.371672354948807</v>
      </c>
      <c r="F268" s="1631">
        <f>F267/F266*100</f>
        <v>19.688158035986969</v>
      </c>
      <c r="G268" s="1631">
        <v>0</v>
      </c>
      <c r="H268" s="1630"/>
      <c r="I268" s="1632"/>
      <c r="J268" s="1632"/>
      <c r="K268" s="1632"/>
      <c r="L268" s="1632"/>
      <c r="M268" s="1627"/>
      <c r="N268" s="1634"/>
      <c r="O268" s="1635"/>
      <c r="P268" s="1631">
        <v>0</v>
      </c>
      <c r="Q268" s="95"/>
      <c r="R268" s="94"/>
    </row>
    <row r="269" spans="1:18" ht="19.5" customHeight="1" x14ac:dyDescent="0.3">
      <c r="A269" s="1836" t="s">
        <v>187</v>
      </c>
      <c r="B269" s="89" t="s">
        <v>1301</v>
      </c>
      <c r="C269" s="1631">
        <f>D269+E269+F269+G269+P269</f>
        <v>83255.44</v>
      </c>
      <c r="D269" s="1631">
        <v>0</v>
      </c>
      <c r="E269" s="1631">
        <f>0</f>
        <v>0</v>
      </c>
      <c r="F269" s="1631">
        <f>'ФСКГС '!D211</f>
        <v>83255.44</v>
      </c>
      <c r="G269" s="1631">
        <v>0</v>
      </c>
      <c r="H269" s="1631"/>
      <c r="I269" s="1631"/>
      <c r="J269" s="1631"/>
      <c r="K269" s="1631"/>
      <c r="L269" s="1631"/>
      <c r="M269" s="1631"/>
      <c r="N269" s="1631"/>
      <c r="O269" s="1631"/>
      <c r="P269" s="1631">
        <v>0</v>
      </c>
      <c r="Q269" s="95"/>
      <c r="R269" s="94"/>
    </row>
    <row r="270" spans="1:18" ht="20.100000000000001" customHeight="1" x14ac:dyDescent="0.3">
      <c r="A270" s="1837"/>
      <c r="B270" s="1613" t="s">
        <v>843</v>
      </c>
      <c r="C270" s="1631">
        <f>D270+E270+F270+G270+P270</f>
        <v>14659.300999999999</v>
      </c>
      <c r="D270" s="1631">
        <v>0</v>
      </c>
      <c r="E270" s="1631">
        <f>0</f>
        <v>0</v>
      </c>
      <c r="F270" s="1631">
        <f>'ФСКГС '!H211</f>
        <v>14659.300999999999</v>
      </c>
      <c r="G270" s="1631">
        <v>0</v>
      </c>
      <c r="H270" s="1631"/>
      <c r="I270" s="1631"/>
      <c r="J270" s="1631"/>
      <c r="K270" s="1631"/>
      <c r="L270" s="1631"/>
      <c r="M270" s="1631"/>
      <c r="N270" s="1631"/>
      <c r="O270" s="1631"/>
      <c r="P270" s="1631">
        <v>0</v>
      </c>
      <c r="Q270" s="95"/>
      <c r="R270" s="94"/>
    </row>
    <row r="271" spans="1:18" ht="21" customHeight="1" x14ac:dyDescent="0.3">
      <c r="A271" s="1838"/>
      <c r="B271" s="1613" t="s">
        <v>102</v>
      </c>
      <c r="C271" s="1631">
        <f>C270/C269*100</f>
        <v>17.607619393999961</v>
      </c>
      <c r="D271" s="1631">
        <v>0</v>
      </c>
      <c r="E271" s="1631">
        <f>0</f>
        <v>0</v>
      </c>
      <c r="F271" s="1631">
        <f>F270/F269*100</f>
        <v>17.607619393999961</v>
      </c>
      <c r="G271" s="1631">
        <v>0</v>
      </c>
      <c r="H271" s="1631" t="e">
        <f t="shared" ref="H271:O271" si="52">H270/H269*100</f>
        <v>#DIV/0!</v>
      </c>
      <c r="I271" s="1631" t="e">
        <f t="shared" si="52"/>
        <v>#DIV/0!</v>
      </c>
      <c r="J271" s="1631" t="e">
        <f t="shared" si="52"/>
        <v>#DIV/0!</v>
      </c>
      <c r="K271" s="1631" t="e">
        <f t="shared" si="52"/>
        <v>#DIV/0!</v>
      </c>
      <c r="L271" s="1631" t="e">
        <f t="shared" si="52"/>
        <v>#DIV/0!</v>
      </c>
      <c r="M271" s="1631" t="e">
        <f t="shared" si="52"/>
        <v>#DIV/0!</v>
      </c>
      <c r="N271" s="1631" t="e">
        <f t="shared" si="52"/>
        <v>#DIV/0!</v>
      </c>
      <c r="O271" s="1631" t="e">
        <f t="shared" si="52"/>
        <v>#DIV/0!</v>
      </c>
      <c r="P271" s="1631">
        <v>0</v>
      </c>
      <c r="Q271" s="95"/>
      <c r="R271" s="94"/>
    </row>
    <row r="272" spans="1:18" ht="18.75" customHeight="1" x14ac:dyDescent="0.3">
      <c r="A272" s="1840" t="s">
        <v>188</v>
      </c>
      <c r="B272" s="1300" t="s">
        <v>1699</v>
      </c>
      <c r="C272" s="1620">
        <f>D272+E272+F272+G272</f>
        <v>8635453.2609999999</v>
      </c>
      <c r="D272" s="1620">
        <f t="shared" ref="D272:F273" si="53">D275</f>
        <v>535490.24</v>
      </c>
      <c r="E272" s="1620">
        <f t="shared" si="53"/>
        <v>5348698.3959999997</v>
      </c>
      <c r="F272" s="1620">
        <f t="shared" si="53"/>
        <v>2101264.6249999995</v>
      </c>
      <c r="G272" s="1620">
        <f t="shared" ref="G272:G273" si="54">G275</f>
        <v>650000</v>
      </c>
      <c r="H272" s="1630"/>
      <c r="I272" s="1632"/>
      <c r="J272" s="1632"/>
      <c r="K272" s="1632"/>
      <c r="L272" s="1632"/>
      <c r="M272" s="1627"/>
      <c r="N272" s="1634"/>
      <c r="O272" s="1635"/>
      <c r="P272" s="1620">
        <v>0</v>
      </c>
      <c r="Q272" s="374"/>
      <c r="R272" s="94"/>
    </row>
    <row r="273" spans="1:21" ht="20.100000000000001" customHeight="1" x14ac:dyDescent="0.3">
      <c r="A273" s="1840"/>
      <c r="B273" s="1613" t="s">
        <v>101</v>
      </c>
      <c r="C273" s="1620">
        <f>D273+E273+F273+G273</f>
        <v>770150.44000000006</v>
      </c>
      <c r="D273" s="1620">
        <f t="shared" si="53"/>
        <v>165724.209</v>
      </c>
      <c r="E273" s="1620">
        <f t="shared" si="53"/>
        <v>296147.81800000003</v>
      </c>
      <c r="F273" s="1620">
        <f t="shared" si="53"/>
        <v>307827.36300000001</v>
      </c>
      <c r="G273" s="1620">
        <f t="shared" si="54"/>
        <v>451.05</v>
      </c>
      <c r="H273" s="1630"/>
      <c r="I273" s="1632"/>
      <c r="J273" s="1632"/>
      <c r="K273" s="1632"/>
      <c r="L273" s="1632"/>
      <c r="M273" s="1627"/>
      <c r="N273" s="1634"/>
      <c r="O273" s="1635"/>
      <c r="P273" s="1620">
        <v>0</v>
      </c>
      <c r="Q273" s="374"/>
      <c r="R273" s="94"/>
    </row>
    <row r="274" spans="1:21" ht="20.100000000000001" customHeight="1" x14ac:dyDescent="0.3">
      <c r="A274" s="1840"/>
      <c r="B274" s="1613" t="s">
        <v>102</v>
      </c>
      <c r="C274" s="1620">
        <f>C273/C272*100</f>
        <v>8.9184715234138778</v>
      </c>
      <c r="D274" s="1620">
        <f>D273/D272*100</f>
        <v>30.948128765147992</v>
      </c>
      <c r="E274" s="1620">
        <f>E273/E272*100</f>
        <v>5.5368202892403291</v>
      </c>
      <c r="F274" s="1620">
        <f>F273/F272*100</f>
        <v>14.649623818799123</v>
      </c>
      <c r="G274" s="1620">
        <f>G273/G272*100</f>
        <v>6.9392307692307684E-2</v>
      </c>
      <c r="H274" s="1630"/>
      <c r="I274" s="1632"/>
      <c r="J274" s="1632"/>
      <c r="K274" s="1632"/>
      <c r="L274" s="1632"/>
      <c r="M274" s="1627"/>
      <c r="N274" s="1634"/>
      <c r="O274" s="1635"/>
      <c r="P274" s="1620">
        <v>0</v>
      </c>
      <c r="Q274" s="374"/>
      <c r="R274" s="94"/>
    </row>
    <row r="275" spans="1:21" ht="40.5" customHeight="1" x14ac:dyDescent="0.3">
      <c r="A275" s="1831" t="s">
        <v>189</v>
      </c>
      <c r="B275" s="89" t="s">
        <v>1594</v>
      </c>
      <c r="C275" s="1631">
        <f>E275+F275+G275+P275+D275</f>
        <v>8635453.2609999999</v>
      </c>
      <c r="D275" s="1631">
        <f>строительство!D52</f>
        <v>535490.24</v>
      </c>
      <c r="E275" s="1631">
        <f>строительство!D53</f>
        <v>5348698.3959999997</v>
      </c>
      <c r="F275" s="1631">
        <f>строительство!D54</f>
        <v>2101264.6249999995</v>
      </c>
      <c r="G275" s="1631">
        <f>строительство!D55</f>
        <v>650000</v>
      </c>
      <c r="H275" s="1630"/>
      <c r="I275" s="1632"/>
      <c r="J275" s="1632"/>
      <c r="K275" s="1632"/>
      <c r="L275" s="1632"/>
      <c r="M275" s="1627"/>
      <c r="N275" s="1634"/>
      <c r="O275" s="1635"/>
      <c r="P275" s="1631">
        <v>0</v>
      </c>
      <c r="Q275" s="374"/>
      <c r="R275" s="94"/>
    </row>
    <row r="276" spans="1:21" ht="20.100000000000001" customHeight="1" x14ac:dyDescent="0.3">
      <c r="A276" s="1831"/>
      <c r="B276" s="1613" t="s">
        <v>101</v>
      </c>
      <c r="C276" s="1631">
        <f>D276+E276+F276+G276+P276</f>
        <v>770150.44000000006</v>
      </c>
      <c r="D276" s="1631">
        <f>строительство!H52</f>
        <v>165724.209</v>
      </c>
      <c r="E276" s="1631">
        <f>строительство!H53</f>
        <v>296147.81800000003</v>
      </c>
      <c r="F276" s="1631">
        <f>строительство!H54</f>
        <v>307827.36300000001</v>
      </c>
      <c r="G276" s="1631">
        <f>строительство!H55</f>
        <v>451.05</v>
      </c>
      <c r="H276" s="1630"/>
      <c r="I276" s="1632"/>
      <c r="J276" s="1632"/>
      <c r="K276" s="1632"/>
      <c r="L276" s="1632"/>
      <c r="M276" s="1627"/>
      <c r="N276" s="1634"/>
      <c r="O276" s="1635"/>
      <c r="P276" s="1631">
        <v>0</v>
      </c>
      <c r="Q276" s="374"/>
      <c r="R276" s="94"/>
    </row>
    <row r="277" spans="1:21" ht="20.100000000000001" customHeight="1" x14ac:dyDescent="0.3">
      <c r="A277" s="1831"/>
      <c r="B277" s="1613" t="s">
        <v>102</v>
      </c>
      <c r="C277" s="1631">
        <f>C276/C275*100</f>
        <v>8.9184715234138778</v>
      </c>
      <c r="D277" s="1631">
        <f>D276/D275*100</f>
        <v>30.948128765147992</v>
      </c>
      <c r="E277" s="1631">
        <f>E276/E275*100</f>
        <v>5.5368202892403291</v>
      </c>
      <c r="F277" s="1631">
        <f>F276/F275*100</f>
        <v>14.649623818799123</v>
      </c>
      <c r="G277" s="1631">
        <f>G276/G275*100</f>
        <v>6.9392307692307684E-2</v>
      </c>
      <c r="H277" s="1630"/>
      <c r="I277" s="1632"/>
      <c r="J277" s="1632"/>
      <c r="K277" s="1632"/>
      <c r="L277" s="1632"/>
      <c r="M277" s="1627"/>
      <c r="N277" s="1634"/>
      <c r="O277" s="1635"/>
      <c r="P277" s="1631">
        <v>0</v>
      </c>
      <c r="Q277" s="374"/>
      <c r="R277" s="94"/>
    </row>
    <row r="278" spans="1:21" ht="21.75" customHeight="1" x14ac:dyDescent="0.3">
      <c r="A278" s="1840" t="s">
        <v>190</v>
      </c>
      <c r="B278" s="1300" t="s">
        <v>191</v>
      </c>
      <c r="C278" s="1620">
        <f>D278+E278+F278+G278</f>
        <v>0</v>
      </c>
      <c r="D278" s="1620">
        <f>D281</f>
        <v>0</v>
      </c>
      <c r="E278" s="1620">
        <f t="shared" ref="E278:P278" si="55">E281</f>
        <v>0</v>
      </c>
      <c r="F278" s="1620">
        <f t="shared" si="55"/>
        <v>0</v>
      </c>
      <c r="G278" s="1620">
        <f t="shared" si="55"/>
        <v>0</v>
      </c>
      <c r="H278" s="1620">
        <f t="shared" si="55"/>
        <v>0</v>
      </c>
      <c r="I278" s="1620">
        <f t="shared" si="55"/>
        <v>0</v>
      </c>
      <c r="J278" s="1620">
        <f t="shared" si="55"/>
        <v>0</v>
      </c>
      <c r="K278" s="1620">
        <f t="shared" si="55"/>
        <v>0</v>
      </c>
      <c r="L278" s="1620">
        <f t="shared" si="55"/>
        <v>0</v>
      </c>
      <c r="M278" s="1620">
        <f t="shared" si="55"/>
        <v>0</v>
      </c>
      <c r="N278" s="1620">
        <f t="shared" si="55"/>
        <v>0</v>
      </c>
      <c r="O278" s="1620">
        <f t="shared" si="55"/>
        <v>0</v>
      </c>
      <c r="P278" s="1620">
        <f t="shared" si="55"/>
        <v>0</v>
      </c>
      <c r="Q278" s="374"/>
      <c r="R278" s="94"/>
    </row>
    <row r="279" spans="1:21" ht="20.100000000000001" customHeight="1" x14ac:dyDescent="0.3">
      <c r="A279" s="1840"/>
      <c r="B279" s="1613" t="s">
        <v>101</v>
      </c>
      <c r="C279" s="1620">
        <f>D279+E279+F279+G279</f>
        <v>0</v>
      </c>
      <c r="D279" s="1620">
        <f>D282</f>
        <v>0</v>
      </c>
      <c r="E279" s="1620">
        <f t="shared" ref="E279:P279" si="56">E282</f>
        <v>0</v>
      </c>
      <c r="F279" s="1620">
        <f t="shared" si="56"/>
        <v>0</v>
      </c>
      <c r="G279" s="1620">
        <f t="shared" si="56"/>
        <v>0</v>
      </c>
      <c r="H279" s="1620">
        <f t="shared" si="56"/>
        <v>0</v>
      </c>
      <c r="I279" s="1620">
        <f t="shared" si="56"/>
        <v>0</v>
      </c>
      <c r="J279" s="1620">
        <f t="shared" si="56"/>
        <v>0</v>
      </c>
      <c r="K279" s="1620">
        <f t="shared" si="56"/>
        <v>0</v>
      </c>
      <c r="L279" s="1620">
        <f t="shared" si="56"/>
        <v>0</v>
      </c>
      <c r="M279" s="1620">
        <f t="shared" si="56"/>
        <v>0</v>
      </c>
      <c r="N279" s="1620">
        <f t="shared" si="56"/>
        <v>0</v>
      </c>
      <c r="O279" s="1620">
        <f t="shared" si="56"/>
        <v>0</v>
      </c>
      <c r="P279" s="1620">
        <f t="shared" si="56"/>
        <v>0</v>
      </c>
      <c r="Q279" s="374"/>
      <c r="R279" s="94"/>
    </row>
    <row r="280" spans="1:21" ht="20.100000000000001" customHeight="1" x14ac:dyDescent="0.3">
      <c r="A280" s="1840"/>
      <c r="B280" s="1613" t="s">
        <v>102</v>
      </c>
      <c r="C280" s="1620">
        <v>0</v>
      </c>
      <c r="D280" s="1620">
        <v>0</v>
      </c>
      <c r="E280" s="1620">
        <v>0</v>
      </c>
      <c r="F280" s="1620">
        <v>0</v>
      </c>
      <c r="G280" s="1620">
        <v>0</v>
      </c>
      <c r="H280" s="1630"/>
      <c r="I280" s="1632"/>
      <c r="J280" s="1632"/>
      <c r="K280" s="1632"/>
      <c r="L280" s="1632"/>
      <c r="M280" s="1627"/>
      <c r="N280" s="1634"/>
      <c r="O280" s="1635"/>
      <c r="P280" s="1620">
        <v>0</v>
      </c>
      <c r="Q280" s="374"/>
      <c r="R280" s="94"/>
    </row>
    <row r="281" spans="1:21" ht="42.75" customHeight="1" x14ac:dyDescent="0.3">
      <c r="A281" s="1831" t="s">
        <v>192</v>
      </c>
      <c r="B281" s="89" t="s">
        <v>893</v>
      </c>
      <c r="C281" s="1631">
        <f>D281+E281+F281+G281</f>
        <v>0</v>
      </c>
      <c r="D281" s="1631">
        <v>0</v>
      </c>
      <c r="E281" s="1631">
        <v>0</v>
      </c>
      <c r="F281" s="1631">
        <f>Переселение!D31</f>
        <v>0</v>
      </c>
      <c r="G281" s="1631">
        <v>0</v>
      </c>
      <c r="H281" s="1630"/>
      <c r="I281" s="1632"/>
      <c r="J281" s="1632"/>
      <c r="K281" s="1632"/>
      <c r="L281" s="1632"/>
      <c r="M281" s="1627"/>
      <c r="N281" s="1634"/>
      <c r="O281" s="1635"/>
      <c r="P281" s="1631">
        <f>0</f>
        <v>0</v>
      </c>
      <c r="Q281" s="374"/>
      <c r="R281" s="94"/>
    </row>
    <row r="282" spans="1:21" ht="20.100000000000001" customHeight="1" x14ac:dyDescent="0.3">
      <c r="A282" s="1831"/>
      <c r="B282" s="1613" t="s">
        <v>101</v>
      </c>
      <c r="C282" s="1631">
        <f>D282+E282+F282+G282</f>
        <v>0</v>
      </c>
      <c r="D282" s="1631">
        <v>0</v>
      </c>
      <c r="E282" s="1631">
        <v>0</v>
      </c>
      <c r="F282" s="1631">
        <f>Переселение!H31</f>
        <v>0</v>
      </c>
      <c r="G282" s="1631">
        <v>0</v>
      </c>
      <c r="H282" s="1630"/>
      <c r="I282" s="1632"/>
      <c r="J282" s="1632"/>
      <c r="K282" s="1632"/>
      <c r="L282" s="1632"/>
      <c r="M282" s="1627"/>
      <c r="N282" s="1634"/>
      <c r="O282" s="1635"/>
      <c r="P282" s="1631">
        <f>0</f>
        <v>0</v>
      </c>
      <c r="Q282" s="374"/>
      <c r="R282" s="94"/>
    </row>
    <row r="283" spans="1:21" ht="20.100000000000001" customHeight="1" x14ac:dyDescent="0.3">
      <c r="A283" s="1831"/>
      <c r="B283" s="1613" t="s">
        <v>102</v>
      </c>
      <c r="C283" s="1631">
        <v>0</v>
      </c>
      <c r="D283" s="1631">
        <v>0</v>
      </c>
      <c r="E283" s="1631">
        <v>0</v>
      </c>
      <c r="F283" s="1631">
        <v>0</v>
      </c>
      <c r="G283" s="1631">
        <v>0</v>
      </c>
      <c r="H283" s="1630"/>
      <c r="I283" s="1632"/>
      <c r="J283" s="1632"/>
      <c r="K283" s="1632"/>
      <c r="L283" s="1632"/>
      <c r="M283" s="1627"/>
      <c r="N283" s="1634"/>
      <c r="O283" s="1635"/>
      <c r="P283" s="1631">
        <v>0</v>
      </c>
      <c r="Q283" s="374"/>
      <c r="R283" s="94"/>
    </row>
    <row r="284" spans="1:21" ht="23.25" customHeight="1" x14ac:dyDescent="0.3">
      <c r="A284" s="1842"/>
      <c r="B284" s="1641" t="s">
        <v>193</v>
      </c>
      <c r="C284" s="1479" t="e">
        <f>D284+E284+F284+G284+P284</f>
        <v>#REF!</v>
      </c>
      <c r="D284" s="1479">
        <f>D278+D272+D260+D248+D236+D224+D206+D194+D179+D158+D140+D116+D101+D89+D80+D59+D47+D23+D14</f>
        <v>833870.5469999999</v>
      </c>
      <c r="E284" s="1479" t="e">
        <f>E278+E272+E260+E248+E236+E224+E206+E194+E179+E158+E140+E116+E101+E89+E80+E59+E47+E23+E14</f>
        <v>#REF!</v>
      </c>
      <c r="F284" s="1479">
        <f>F278+F272+F260+F248+F236+F224+F206+F194+F179+F158+F140+F116+F101+F89+F80+F59+F47+F23+F14</f>
        <v>11060758.175000001</v>
      </c>
      <c r="G284" s="1479">
        <f>G278+G272+G260+G248+G236+G224+G206+G194+G179+G158+G140+G116+G101+G89+G80+G59+G47+G23+G14</f>
        <v>1087105.06</v>
      </c>
      <c r="H284" s="1479" t="e">
        <f t="shared" ref="H284:O284" si="57">H14+H23+H47+H59+H80+H89+H101+H116+H140+H158+H179+H194+H206+H224+H236+H248+H260+H272+H278</f>
        <v>#REF!</v>
      </c>
      <c r="I284" s="1479" t="e">
        <f t="shared" si="57"/>
        <v>#REF!</v>
      </c>
      <c r="J284" s="1479" t="e">
        <f t="shared" si="57"/>
        <v>#REF!</v>
      </c>
      <c r="K284" s="1479" t="e">
        <f t="shared" si="57"/>
        <v>#REF!</v>
      </c>
      <c r="L284" s="1479" t="e">
        <f t="shared" si="57"/>
        <v>#REF!</v>
      </c>
      <c r="M284" s="1479" t="e">
        <f t="shared" si="57"/>
        <v>#REF!</v>
      </c>
      <c r="N284" s="1479" t="e">
        <f t="shared" si="57"/>
        <v>#REF!</v>
      </c>
      <c r="O284" s="1479" t="e">
        <f t="shared" si="57"/>
        <v>#REF!</v>
      </c>
      <c r="P284" s="1479">
        <f>P278+P272+P260+P248+P236+P224+P206+P194+P179+P158+P140+P116+P101+P89+P80+P59+P47+P23+P14</f>
        <v>0</v>
      </c>
      <c r="Q284" s="374"/>
      <c r="R284" s="375"/>
      <c r="T284" s="28"/>
      <c r="U284" s="29"/>
    </row>
    <row r="285" spans="1:21" ht="23.25" customHeight="1" x14ac:dyDescent="0.3">
      <c r="A285" s="1842"/>
      <c r="B285" s="1642" t="s">
        <v>101</v>
      </c>
      <c r="C285" s="1479" t="e">
        <f>E285+F285+G285+P285+D285</f>
        <v>#REF!</v>
      </c>
      <c r="D285" s="1479">
        <f>D24+D48+D60+D81+D90+D102+D117+D141+D159+D180+D195+D207+D225+D237+D249+D261+D273+D279</f>
        <v>223799.56099999999</v>
      </c>
      <c r="E285" s="1479" t="e">
        <f>E24+E48+E60+E81+E90+E102+E117+E141+E159+E180+E195+E207+E225+E237+E249+E261+E273+E279</f>
        <v>#REF!</v>
      </c>
      <c r="F285" s="1479">
        <f>F24+F48+F60+F81+F90+F102+F117+F141+F159+F180+F195+F207+F225+F237+F249+F261+F273+F279</f>
        <v>2206275.2205100004</v>
      </c>
      <c r="G285" s="1479">
        <f>G141+G159+G180+G273+G261</f>
        <v>116721.85</v>
      </c>
      <c r="H285" s="1479" t="e">
        <f t="shared" ref="H285:P285" si="58">H24+H48+H60+H81+H90+H102+H117+H141+H159+H180+H195+H207+H225+H237+H249+H261+H273+H279</f>
        <v>#REF!</v>
      </c>
      <c r="I285" s="1479" t="e">
        <f t="shared" si="58"/>
        <v>#REF!</v>
      </c>
      <c r="J285" s="1479" t="e">
        <f t="shared" si="58"/>
        <v>#REF!</v>
      </c>
      <c r="K285" s="1479" t="e">
        <f t="shared" si="58"/>
        <v>#REF!</v>
      </c>
      <c r="L285" s="1479" t="e">
        <f t="shared" si="58"/>
        <v>#REF!</v>
      </c>
      <c r="M285" s="1479" t="e">
        <f t="shared" si="58"/>
        <v>#REF!</v>
      </c>
      <c r="N285" s="1479" t="e">
        <f t="shared" si="58"/>
        <v>#REF!</v>
      </c>
      <c r="O285" s="1479" t="e">
        <f t="shared" si="58"/>
        <v>#REF!</v>
      </c>
      <c r="P285" s="1479">
        <f t="shared" si="58"/>
        <v>0</v>
      </c>
      <c r="Q285" s="374"/>
      <c r="R285" s="375"/>
      <c r="T285" s="28"/>
    </row>
    <row r="286" spans="1:21" ht="17.25" customHeight="1" x14ac:dyDescent="0.3">
      <c r="A286" s="1842"/>
      <c r="B286" s="1642" t="s">
        <v>102</v>
      </c>
      <c r="C286" s="1479" t="e">
        <f>C285/C284*100</f>
        <v>#REF!</v>
      </c>
      <c r="D286" s="1479">
        <f t="shared" ref="D286:O286" si="59">D285/D284*100</f>
        <v>26.838645615336741</v>
      </c>
      <c r="E286" s="1479" t="e">
        <f t="shared" si="59"/>
        <v>#REF!</v>
      </c>
      <c r="F286" s="1479">
        <f t="shared" si="59"/>
        <v>19.946871503770129</v>
      </c>
      <c r="G286" s="1479">
        <f t="shared" si="59"/>
        <v>10.73694294091502</v>
      </c>
      <c r="H286" s="1479" t="e">
        <f t="shared" si="59"/>
        <v>#REF!</v>
      </c>
      <c r="I286" s="1479" t="e">
        <f t="shared" si="59"/>
        <v>#REF!</v>
      </c>
      <c r="J286" s="1479" t="e">
        <f t="shared" si="59"/>
        <v>#REF!</v>
      </c>
      <c r="K286" s="1479" t="e">
        <f t="shared" si="59"/>
        <v>#REF!</v>
      </c>
      <c r="L286" s="1479" t="e">
        <f t="shared" si="59"/>
        <v>#REF!</v>
      </c>
      <c r="M286" s="1479" t="e">
        <f t="shared" si="59"/>
        <v>#REF!</v>
      </c>
      <c r="N286" s="1479" t="e">
        <f t="shared" si="59"/>
        <v>#REF!</v>
      </c>
      <c r="O286" s="1479" t="e">
        <f t="shared" si="59"/>
        <v>#REF!</v>
      </c>
      <c r="P286" s="1479">
        <f>P25+P49+P61+P82+P91+P103+P118+P142+P160+P181+P196+P208+P226+P238+P250+P262+P274+P280</f>
        <v>0</v>
      </c>
      <c r="Q286" s="95"/>
      <c r="R286" s="94"/>
    </row>
    <row r="287" spans="1:21" ht="18.75" x14ac:dyDescent="0.3">
      <c r="A287" s="91"/>
      <c r="B287" s="92"/>
      <c r="C287" s="93"/>
      <c r="D287" s="376"/>
      <c r="E287" s="376"/>
      <c r="F287" s="376"/>
      <c r="G287" s="376"/>
      <c r="H287" s="372"/>
      <c r="I287" s="94"/>
      <c r="J287" s="94"/>
      <c r="K287" s="94"/>
      <c r="L287" s="94"/>
      <c r="M287" s="95"/>
      <c r="N287" s="95"/>
      <c r="O287" s="95"/>
      <c r="P287" s="376"/>
      <c r="Q287" s="95"/>
      <c r="R287" s="94"/>
    </row>
    <row r="288" spans="1:21" ht="18.75" x14ac:dyDescent="0.3">
      <c r="A288" s="91"/>
      <c r="B288" s="92"/>
      <c r="C288" s="93"/>
      <c r="D288" s="376"/>
      <c r="E288" s="375"/>
      <c r="F288" s="376" t="s">
        <v>194</v>
      </c>
      <c r="G288" s="376"/>
      <c r="H288" s="372"/>
      <c r="I288" s="94"/>
      <c r="J288" s="94"/>
      <c r="K288" s="94"/>
      <c r="L288" s="94"/>
      <c r="M288" s="95"/>
      <c r="N288" s="95"/>
      <c r="O288" s="95"/>
      <c r="P288" s="376"/>
      <c r="Q288" s="95"/>
      <c r="R288" s="94"/>
      <c r="S288" s="28"/>
    </row>
    <row r="289" spans="1:19" ht="18.75" x14ac:dyDescent="0.3">
      <c r="A289" s="91"/>
      <c r="B289" s="92"/>
      <c r="C289" s="93"/>
      <c r="D289" s="376"/>
      <c r="E289" s="376"/>
      <c r="F289" s="376"/>
      <c r="G289" s="376"/>
      <c r="H289" s="372"/>
      <c r="I289" s="94"/>
      <c r="J289" s="94"/>
      <c r="K289" s="94"/>
      <c r="L289" s="94"/>
      <c r="M289" s="95"/>
      <c r="N289" s="95"/>
      <c r="O289" s="95"/>
      <c r="P289" s="376"/>
      <c r="Q289" s="95"/>
      <c r="R289" s="94"/>
    </row>
    <row r="290" spans="1:19" ht="18.75" x14ac:dyDescent="0.3">
      <c r="A290" s="91"/>
      <c r="B290" s="92"/>
      <c r="C290" s="93"/>
      <c r="D290" s="376"/>
      <c r="E290" s="376"/>
      <c r="F290" s="376"/>
      <c r="G290" s="376"/>
      <c r="H290" s="372"/>
      <c r="I290" s="94"/>
      <c r="J290" s="94"/>
      <c r="K290" s="94"/>
      <c r="L290" s="94"/>
      <c r="M290" s="95"/>
      <c r="N290" s="95"/>
      <c r="O290" s="95"/>
      <c r="P290" s="376"/>
      <c r="Q290" s="95"/>
      <c r="R290" s="94"/>
      <c r="S290" s="28"/>
    </row>
    <row r="291" spans="1:19" ht="18.75" x14ac:dyDescent="0.3">
      <c r="A291" s="91"/>
      <c r="B291" s="92"/>
      <c r="C291" s="93"/>
      <c r="D291" s="376"/>
      <c r="E291" s="376"/>
      <c r="F291" s="376"/>
      <c r="G291" s="376"/>
      <c r="H291" s="372"/>
      <c r="I291" s="94"/>
      <c r="J291" s="94"/>
      <c r="K291" s="94"/>
      <c r="L291" s="94"/>
      <c r="M291" s="95"/>
      <c r="N291" s="95"/>
      <c r="O291" s="95"/>
      <c r="P291" s="376"/>
      <c r="Q291" s="95"/>
      <c r="R291" s="94"/>
    </row>
  </sheetData>
  <mergeCells count="104">
    <mergeCell ref="A233:A235"/>
    <mergeCell ref="A269:A271"/>
    <mergeCell ref="A71:A73"/>
    <mergeCell ref="A10:P10"/>
    <mergeCell ref="A185:A187"/>
    <mergeCell ref="A188:A190"/>
    <mergeCell ref="A191:A193"/>
    <mergeCell ref="A194:A196"/>
    <mergeCell ref="A197:A199"/>
    <mergeCell ref="A167:A169"/>
    <mergeCell ref="A170:A172"/>
    <mergeCell ref="A173:A175"/>
    <mergeCell ref="A176:A178"/>
    <mergeCell ref="A179:A181"/>
    <mergeCell ref="A182:A184"/>
    <mergeCell ref="A149:A151"/>
    <mergeCell ref="A152:A154"/>
    <mergeCell ref="A155:A157"/>
    <mergeCell ref="A158:A160"/>
    <mergeCell ref="A203:A205"/>
    <mergeCell ref="A206:A208"/>
    <mergeCell ref="A209:A211"/>
    <mergeCell ref="A212:A214"/>
    <mergeCell ref="A224:A226"/>
    <mergeCell ref="A281:A283"/>
    <mergeCell ref="A284:A286"/>
    <mergeCell ref="A257:A259"/>
    <mergeCell ref="A260:A262"/>
    <mergeCell ref="A263:A265"/>
    <mergeCell ref="A266:A268"/>
    <mergeCell ref="A272:A274"/>
    <mergeCell ref="A236:A238"/>
    <mergeCell ref="A239:A241"/>
    <mergeCell ref="A242:A244"/>
    <mergeCell ref="A248:A250"/>
    <mergeCell ref="A251:A253"/>
    <mergeCell ref="A254:A256"/>
    <mergeCell ref="A245:A247"/>
    <mergeCell ref="A275:A277"/>
    <mergeCell ref="A278:A280"/>
    <mergeCell ref="A227:A229"/>
    <mergeCell ref="A230:A232"/>
    <mergeCell ref="A200:A202"/>
    <mergeCell ref="A95:A97"/>
    <mergeCell ref="A98:A100"/>
    <mergeCell ref="A101:A103"/>
    <mergeCell ref="A104:A106"/>
    <mergeCell ref="A107:A109"/>
    <mergeCell ref="A215:A217"/>
    <mergeCell ref="A164:A166"/>
    <mergeCell ref="A218:A220"/>
    <mergeCell ref="A221:A223"/>
    <mergeCell ref="A83:A85"/>
    <mergeCell ref="A161:A163"/>
    <mergeCell ref="A131:A133"/>
    <mergeCell ref="A134:A136"/>
    <mergeCell ref="A137:A139"/>
    <mergeCell ref="A140:A142"/>
    <mergeCell ref="A143:A145"/>
    <mergeCell ref="A146:A148"/>
    <mergeCell ref="A110:A112"/>
    <mergeCell ref="A116:A118"/>
    <mergeCell ref="A119:A121"/>
    <mergeCell ref="A122:A124"/>
    <mergeCell ref="A125:A127"/>
    <mergeCell ref="A128:A130"/>
    <mergeCell ref="A113:A115"/>
    <mergeCell ref="A86:A88"/>
    <mergeCell ref="A89:A91"/>
    <mergeCell ref="A92:A94"/>
    <mergeCell ref="A59:A61"/>
    <mergeCell ref="A38:A40"/>
    <mergeCell ref="A41:A43"/>
    <mergeCell ref="A47:A49"/>
    <mergeCell ref="A50:A52"/>
    <mergeCell ref="A53:A55"/>
    <mergeCell ref="A29:A30"/>
    <mergeCell ref="A74:A76"/>
    <mergeCell ref="A80:A82"/>
    <mergeCell ref="A77:A79"/>
    <mergeCell ref="F1:P1"/>
    <mergeCell ref="F2:P2"/>
    <mergeCell ref="F3:P3"/>
    <mergeCell ref="F4:P4"/>
    <mergeCell ref="A62:A64"/>
    <mergeCell ref="A65:A67"/>
    <mergeCell ref="A68:A70"/>
    <mergeCell ref="A6:G6"/>
    <mergeCell ref="A7:G7"/>
    <mergeCell ref="A14:A16"/>
    <mergeCell ref="A17:A19"/>
    <mergeCell ref="A8:G8"/>
    <mergeCell ref="A9:G9"/>
    <mergeCell ref="A11:A13"/>
    <mergeCell ref="B11:B13"/>
    <mergeCell ref="C12:C13"/>
    <mergeCell ref="C11:P11"/>
    <mergeCell ref="D12:P12"/>
    <mergeCell ref="A20:A22"/>
    <mergeCell ref="A23:A25"/>
    <mergeCell ref="A26:A28"/>
    <mergeCell ref="A32:A34"/>
    <mergeCell ref="A35:A37"/>
    <mergeCell ref="A56:A58"/>
  </mergeCells>
  <printOptions horizontalCentered="1"/>
  <pageMargins left="0.78740157480314965" right="0.39370078740157483" top="0.78740157480314965" bottom="0.78740157480314965" header="0.51181102362204722" footer="0.39370078740157483"/>
  <pageSetup paperSize="9" scale="61" fitToHeight="0" orientation="landscape" useFirstPageNumber="1" r:id="rId1"/>
  <headerFooter>
    <oddFooter>&amp;R&amp;"Times New Roman,обычный"&amp;14&amp;P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N21"/>
  <sheetViews>
    <sheetView zoomScale="60" zoomScaleNormal="60" zoomScalePageLayoutView="60" workbookViewId="0">
      <selection activeCell="N17" sqref="N17"/>
    </sheetView>
  </sheetViews>
  <sheetFormatPr defaultColWidth="11.42578125" defaultRowHeight="20.25" customHeight="1" x14ac:dyDescent="0.25"/>
  <cols>
    <col min="1" max="1" width="8.7109375" style="19" customWidth="1"/>
    <col min="2" max="2" width="45.7109375" style="453" customWidth="1"/>
    <col min="3" max="3" width="15.7109375" style="453" customWidth="1"/>
    <col min="4" max="4" width="17.7109375" style="19" customWidth="1"/>
    <col min="5" max="5" width="17.7109375" style="453" customWidth="1"/>
    <col min="6" max="6" width="12.7109375" style="453" customWidth="1"/>
    <col min="7" max="7" width="35.7109375" style="20" customWidth="1"/>
    <col min="8" max="8" width="17.7109375" style="453" customWidth="1"/>
    <col min="9" max="9" width="12.7109375" style="453" customWidth="1"/>
    <col min="10" max="10" width="31" style="20" customWidth="1"/>
    <col min="11" max="11" width="13.28515625" style="453" bestFit="1" customWidth="1"/>
    <col min="12" max="13" width="11.42578125" style="453"/>
    <col min="14" max="14" width="61.85546875" style="453" customWidth="1"/>
    <col min="15" max="256" width="11.42578125" style="453"/>
    <col min="257" max="257" width="8.7109375" style="453" customWidth="1"/>
    <col min="258" max="258" width="37.85546875" style="453" customWidth="1"/>
    <col min="259" max="259" width="21.7109375" style="453" customWidth="1"/>
    <col min="260" max="260" width="19.7109375" style="453" customWidth="1"/>
    <col min="261" max="261" width="17.5703125" style="453" customWidth="1"/>
    <col min="262" max="262" width="14.7109375" style="453" customWidth="1"/>
    <col min="263" max="263" width="36.7109375" style="453" customWidth="1"/>
    <col min="264" max="264" width="14.7109375" style="453" customWidth="1"/>
    <col min="265" max="265" width="19.42578125" style="453" customWidth="1"/>
    <col min="266" max="266" width="27.140625" style="453" customWidth="1"/>
    <col min="267" max="267" width="13.28515625" style="453" bestFit="1" customWidth="1"/>
    <col min="268" max="512" width="11.42578125" style="453"/>
    <col min="513" max="513" width="8.7109375" style="453" customWidth="1"/>
    <col min="514" max="514" width="37.85546875" style="453" customWidth="1"/>
    <col min="515" max="515" width="21.7109375" style="453" customWidth="1"/>
    <col min="516" max="516" width="19.7109375" style="453" customWidth="1"/>
    <col min="517" max="517" width="17.5703125" style="453" customWidth="1"/>
    <col min="518" max="518" width="14.7109375" style="453" customWidth="1"/>
    <col min="519" max="519" width="36.7109375" style="453" customWidth="1"/>
    <col min="520" max="520" width="14.7109375" style="453" customWidth="1"/>
    <col min="521" max="521" width="19.42578125" style="453" customWidth="1"/>
    <col min="522" max="522" width="27.140625" style="453" customWidth="1"/>
    <col min="523" max="523" width="13.28515625" style="453" bestFit="1" customWidth="1"/>
    <col min="524" max="768" width="11.42578125" style="453"/>
    <col min="769" max="769" width="8.7109375" style="453" customWidth="1"/>
    <col min="770" max="770" width="37.85546875" style="453" customWidth="1"/>
    <col min="771" max="771" width="21.7109375" style="453" customWidth="1"/>
    <col min="772" max="772" width="19.7109375" style="453" customWidth="1"/>
    <col min="773" max="773" width="17.5703125" style="453" customWidth="1"/>
    <col min="774" max="774" width="14.7109375" style="453" customWidth="1"/>
    <col min="775" max="775" width="36.7109375" style="453" customWidth="1"/>
    <col min="776" max="776" width="14.7109375" style="453" customWidth="1"/>
    <col min="777" max="777" width="19.42578125" style="453" customWidth="1"/>
    <col min="778" max="778" width="27.140625" style="453" customWidth="1"/>
    <col min="779" max="779" width="13.28515625" style="453" bestFit="1" customWidth="1"/>
    <col min="780" max="1024" width="11.42578125" style="453"/>
    <col min="1025" max="1025" width="8.7109375" style="453" customWidth="1"/>
    <col min="1026" max="1026" width="37.85546875" style="453" customWidth="1"/>
    <col min="1027" max="1027" width="21.7109375" style="453" customWidth="1"/>
    <col min="1028" max="1028" width="19.7109375" style="453" customWidth="1"/>
    <col min="1029" max="1029" width="17.5703125" style="453" customWidth="1"/>
    <col min="1030" max="1030" width="14.7109375" style="453" customWidth="1"/>
    <col min="1031" max="1031" width="36.7109375" style="453" customWidth="1"/>
    <col min="1032" max="1032" width="14.7109375" style="453" customWidth="1"/>
    <col min="1033" max="1033" width="19.42578125" style="453" customWidth="1"/>
    <col min="1034" max="1034" width="27.140625" style="453" customWidth="1"/>
    <col min="1035" max="1035" width="13.28515625" style="453" bestFit="1" customWidth="1"/>
    <col min="1036" max="1280" width="11.42578125" style="453"/>
    <col min="1281" max="1281" width="8.7109375" style="453" customWidth="1"/>
    <col min="1282" max="1282" width="37.85546875" style="453" customWidth="1"/>
    <col min="1283" max="1283" width="21.7109375" style="453" customWidth="1"/>
    <col min="1284" max="1284" width="19.7109375" style="453" customWidth="1"/>
    <col min="1285" max="1285" width="17.5703125" style="453" customWidth="1"/>
    <col min="1286" max="1286" width="14.7109375" style="453" customWidth="1"/>
    <col min="1287" max="1287" width="36.7109375" style="453" customWidth="1"/>
    <col min="1288" max="1288" width="14.7109375" style="453" customWidth="1"/>
    <col min="1289" max="1289" width="19.42578125" style="453" customWidth="1"/>
    <col min="1290" max="1290" width="27.140625" style="453" customWidth="1"/>
    <col min="1291" max="1291" width="13.28515625" style="453" bestFit="1" customWidth="1"/>
    <col min="1292" max="1536" width="11.42578125" style="453"/>
    <col min="1537" max="1537" width="8.7109375" style="453" customWidth="1"/>
    <col min="1538" max="1538" width="37.85546875" style="453" customWidth="1"/>
    <col min="1539" max="1539" width="21.7109375" style="453" customWidth="1"/>
    <col min="1540" max="1540" width="19.7109375" style="453" customWidth="1"/>
    <col min="1541" max="1541" width="17.5703125" style="453" customWidth="1"/>
    <col min="1542" max="1542" width="14.7109375" style="453" customWidth="1"/>
    <col min="1543" max="1543" width="36.7109375" style="453" customWidth="1"/>
    <col min="1544" max="1544" width="14.7109375" style="453" customWidth="1"/>
    <col min="1545" max="1545" width="19.42578125" style="453" customWidth="1"/>
    <col min="1546" max="1546" width="27.140625" style="453" customWidth="1"/>
    <col min="1547" max="1547" width="13.28515625" style="453" bestFit="1" customWidth="1"/>
    <col min="1548" max="1792" width="11.42578125" style="453"/>
    <col min="1793" max="1793" width="8.7109375" style="453" customWidth="1"/>
    <col min="1794" max="1794" width="37.85546875" style="453" customWidth="1"/>
    <col min="1795" max="1795" width="21.7109375" style="453" customWidth="1"/>
    <col min="1796" max="1796" width="19.7109375" style="453" customWidth="1"/>
    <col min="1797" max="1797" width="17.5703125" style="453" customWidth="1"/>
    <col min="1798" max="1798" width="14.7109375" style="453" customWidth="1"/>
    <col min="1799" max="1799" width="36.7109375" style="453" customWidth="1"/>
    <col min="1800" max="1800" width="14.7109375" style="453" customWidth="1"/>
    <col min="1801" max="1801" width="19.42578125" style="453" customWidth="1"/>
    <col min="1802" max="1802" width="27.140625" style="453" customWidth="1"/>
    <col min="1803" max="1803" width="13.28515625" style="453" bestFit="1" customWidth="1"/>
    <col min="1804" max="2048" width="11.42578125" style="453"/>
    <col min="2049" max="2049" width="8.7109375" style="453" customWidth="1"/>
    <col min="2050" max="2050" width="37.85546875" style="453" customWidth="1"/>
    <col min="2051" max="2051" width="21.7109375" style="453" customWidth="1"/>
    <col min="2052" max="2052" width="19.7109375" style="453" customWidth="1"/>
    <col min="2053" max="2053" width="17.5703125" style="453" customWidth="1"/>
    <col min="2054" max="2054" width="14.7109375" style="453" customWidth="1"/>
    <col min="2055" max="2055" width="36.7109375" style="453" customWidth="1"/>
    <col min="2056" max="2056" width="14.7109375" style="453" customWidth="1"/>
    <col min="2057" max="2057" width="19.42578125" style="453" customWidth="1"/>
    <col min="2058" max="2058" width="27.140625" style="453" customWidth="1"/>
    <col min="2059" max="2059" width="13.28515625" style="453" bestFit="1" customWidth="1"/>
    <col min="2060" max="2304" width="11.42578125" style="453"/>
    <col min="2305" max="2305" width="8.7109375" style="453" customWidth="1"/>
    <col min="2306" max="2306" width="37.85546875" style="453" customWidth="1"/>
    <col min="2307" max="2307" width="21.7109375" style="453" customWidth="1"/>
    <col min="2308" max="2308" width="19.7109375" style="453" customWidth="1"/>
    <col min="2309" max="2309" width="17.5703125" style="453" customWidth="1"/>
    <col min="2310" max="2310" width="14.7109375" style="453" customWidth="1"/>
    <col min="2311" max="2311" width="36.7109375" style="453" customWidth="1"/>
    <col min="2312" max="2312" width="14.7109375" style="453" customWidth="1"/>
    <col min="2313" max="2313" width="19.42578125" style="453" customWidth="1"/>
    <col min="2314" max="2314" width="27.140625" style="453" customWidth="1"/>
    <col min="2315" max="2315" width="13.28515625" style="453" bestFit="1" customWidth="1"/>
    <col min="2316" max="2560" width="11.42578125" style="453"/>
    <col min="2561" max="2561" width="8.7109375" style="453" customWidth="1"/>
    <col min="2562" max="2562" width="37.85546875" style="453" customWidth="1"/>
    <col min="2563" max="2563" width="21.7109375" style="453" customWidth="1"/>
    <col min="2564" max="2564" width="19.7109375" style="453" customWidth="1"/>
    <col min="2565" max="2565" width="17.5703125" style="453" customWidth="1"/>
    <col min="2566" max="2566" width="14.7109375" style="453" customWidth="1"/>
    <col min="2567" max="2567" width="36.7109375" style="453" customWidth="1"/>
    <col min="2568" max="2568" width="14.7109375" style="453" customWidth="1"/>
    <col min="2569" max="2569" width="19.42578125" style="453" customWidth="1"/>
    <col min="2570" max="2570" width="27.140625" style="453" customWidth="1"/>
    <col min="2571" max="2571" width="13.28515625" style="453" bestFit="1" customWidth="1"/>
    <col min="2572" max="2816" width="11.42578125" style="453"/>
    <col min="2817" max="2817" width="8.7109375" style="453" customWidth="1"/>
    <col min="2818" max="2818" width="37.85546875" style="453" customWidth="1"/>
    <col min="2819" max="2819" width="21.7109375" style="453" customWidth="1"/>
    <col min="2820" max="2820" width="19.7109375" style="453" customWidth="1"/>
    <col min="2821" max="2821" width="17.5703125" style="453" customWidth="1"/>
    <col min="2822" max="2822" width="14.7109375" style="453" customWidth="1"/>
    <col min="2823" max="2823" width="36.7109375" style="453" customWidth="1"/>
    <col min="2824" max="2824" width="14.7109375" style="453" customWidth="1"/>
    <col min="2825" max="2825" width="19.42578125" style="453" customWidth="1"/>
    <col min="2826" max="2826" width="27.140625" style="453" customWidth="1"/>
    <col min="2827" max="2827" width="13.28515625" style="453" bestFit="1" customWidth="1"/>
    <col min="2828" max="3072" width="11.42578125" style="453"/>
    <col min="3073" max="3073" width="8.7109375" style="453" customWidth="1"/>
    <col min="3074" max="3074" width="37.85546875" style="453" customWidth="1"/>
    <col min="3075" max="3075" width="21.7109375" style="453" customWidth="1"/>
    <col min="3076" max="3076" width="19.7109375" style="453" customWidth="1"/>
    <col min="3077" max="3077" width="17.5703125" style="453" customWidth="1"/>
    <col min="3078" max="3078" width="14.7109375" style="453" customWidth="1"/>
    <col min="3079" max="3079" width="36.7109375" style="453" customWidth="1"/>
    <col min="3080" max="3080" width="14.7109375" style="453" customWidth="1"/>
    <col min="3081" max="3081" width="19.42578125" style="453" customWidth="1"/>
    <col min="3082" max="3082" width="27.140625" style="453" customWidth="1"/>
    <col min="3083" max="3083" width="13.28515625" style="453" bestFit="1" customWidth="1"/>
    <col min="3084" max="3328" width="11.42578125" style="453"/>
    <col min="3329" max="3329" width="8.7109375" style="453" customWidth="1"/>
    <col min="3330" max="3330" width="37.85546875" style="453" customWidth="1"/>
    <col min="3331" max="3331" width="21.7109375" style="453" customWidth="1"/>
    <col min="3332" max="3332" width="19.7109375" style="453" customWidth="1"/>
    <col min="3333" max="3333" width="17.5703125" style="453" customWidth="1"/>
    <col min="3334" max="3334" width="14.7109375" style="453" customWidth="1"/>
    <col min="3335" max="3335" width="36.7109375" style="453" customWidth="1"/>
    <col min="3336" max="3336" width="14.7109375" style="453" customWidth="1"/>
    <col min="3337" max="3337" width="19.42578125" style="453" customWidth="1"/>
    <col min="3338" max="3338" width="27.140625" style="453" customWidth="1"/>
    <col min="3339" max="3339" width="13.28515625" style="453" bestFit="1" customWidth="1"/>
    <col min="3340" max="3584" width="11.42578125" style="453"/>
    <col min="3585" max="3585" width="8.7109375" style="453" customWidth="1"/>
    <col min="3586" max="3586" width="37.85546875" style="453" customWidth="1"/>
    <col min="3587" max="3587" width="21.7109375" style="453" customWidth="1"/>
    <col min="3588" max="3588" width="19.7109375" style="453" customWidth="1"/>
    <col min="3589" max="3589" width="17.5703125" style="453" customWidth="1"/>
    <col min="3590" max="3590" width="14.7109375" style="453" customWidth="1"/>
    <col min="3591" max="3591" width="36.7109375" style="453" customWidth="1"/>
    <col min="3592" max="3592" width="14.7109375" style="453" customWidth="1"/>
    <col min="3593" max="3593" width="19.42578125" style="453" customWidth="1"/>
    <col min="3594" max="3594" width="27.140625" style="453" customWidth="1"/>
    <col min="3595" max="3595" width="13.28515625" style="453" bestFit="1" customWidth="1"/>
    <col min="3596" max="3840" width="11.42578125" style="453"/>
    <col min="3841" max="3841" width="8.7109375" style="453" customWidth="1"/>
    <col min="3842" max="3842" width="37.85546875" style="453" customWidth="1"/>
    <col min="3843" max="3843" width="21.7109375" style="453" customWidth="1"/>
    <col min="3844" max="3844" width="19.7109375" style="453" customWidth="1"/>
    <col min="3845" max="3845" width="17.5703125" style="453" customWidth="1"/>
    <col min="3846" max="3846" width="14.7109375" style="453" customWidth="1"/>
    <col min="3847" max="3847" width="36.7109375" style="453" customWidth="1"/>
    <col min="3848" max="3848" width="14.7109375" style="453" customWidth="1"/>
    <col min="3849" max="3849" width="19.42578125" style="453" customWidth="1"/>
    <col min="3850" max="3850" width="27.140625" style="453" customWidth="1"/>
    <col min="3851" max="3851" width="13.28515625" style="453" bestFit="1" customWidth="1"/>
    <col min="3852" max="4096" width="11.42578125" style="453"/>
    <col min="4097" max="4097" width="8.7109375" style="453" customWidth="1"/>
    <col min="4098" max="4098" width="37.85546875" style="453" customWidth="1"/>
    <col min="4099" max="4099" width="21.7109375" style="453" customWidth="1"/>
    <col min="4100" max="4100" width="19.7109375" style="453" customWidth="1"/>
    <col min="4101" max="4101" width="17.5703125" style="453" customWidth="1"/>
    <col min="4102" max="4102" width="14.7109375" style="453" customWidth="1"/>
    <col min="4103" max="4103" width="36.7109375" style="453" customWidth="1"/>
    <col min="4104" max="4104" width="14.7109375" style="453" customWidth="1"/>
    <col min="4105" max="4105" width="19.42578125" style="453" customWidth="1"/>
    <col min="4106" max="4106" width="27.140625" style="453" customWidth="1"/>
    <col min="4107" max="4107" width="13.28515625" style="453" bestFit="1" customWidth="1"/>
    <col min="4108" max="4352" width="11.42578125" style="453"/>
    <col min="4353" max="4353" width="8.7109375" style="453" customWidth="1"/>
    <col min="4354" max="4354" width="37.85546875" style="453" customWidth="1"/>
    <col min="4355" max="4355" width="21.7109375" style="453" customWidth="1"/>
    <col min="4356" max="4356" width="19.7109375" style="453" customWidth="1"/>
    <col min="4357" max="4357" width="17.5703125" style="453" customWidth="1"/>
    <col min="4358" max="4358" width="14.7109375" style="453" customWidth="1"/>
    <col min="4359" max="4359" width="36.7109375" style="453" customWidth="1"/>
    <col min="4360" max="4360" width="14.7109375" style="453" customWidth="1"/>
    <col min="4361" max="4361" width="19.42578125" style="453" customWidth="1"/>
    <col min="4362" max="4362" width="27.140625" style="453" customWidth="1"/>
    <col min="4363" max="4363" width="13.28515625" style="453" bestFit="1" customWidth="1"/>
    <col min="4364" max="4608" width="11.42578125" style="453"/>
    <col min="4609" max="4609" width="8.7109375" style="453" customWidth="1"/>
    <col min="4610" max="4610" width="37.85546875" style="453" customWidth="1"/>
    <col min="4611" max="4611" width="21.7109375" style="453" customWidth="1"/>
    <col min="4612" max="4612" width="19.7109375" style="453" customWidth="1"/>
    <col min="4613" max="4613" width="17.5703125" style="453" customWidth="1"/>
    <col min="4614" max="4614" width="14.7109375" style="453" customWidth="1"/>
    <col min="4615" max="4615" width="36.7109375" style="453" customWidth="1"/>
    <col min="4616" max="4616" width="14.7109375" style="453" customWidth="1"/>
    <col min="4617" max="4617" width="19.42578125" style="453" customWidth="1"/>
    <col min="4618" max="4618" width="27.140625" style="453" customWidth="1"/>
    <col min="4619" max="4619" width="13.28515625" style="453" bestFit="1" customWidth="1"/>
    <col min="4620" max="4864" width="11.42578125" style="453"/>
    <col min="4865" max="4865" width="8.7109375" style="453" customWidth="1"/>
    <col min="4866" max="4866" width="37.85546875" style="453" customWidth="1"/>
    <col min="4867" max="4867" width="21.7109375" style="453" customWidth="1"/>
    <col min="4868" max="4868" width="19.7109375" style="453" customWidth="1"/>
    <col min="4869" max="4869" width="17.5703125" style="453" customWidth="1"/>
    <col min="4870" max="4870" width="14.7109375" style="453" customWidth="1"/>
    <col min="4871" max="4871" width="36.7109375" style="453" customWidth="1"/>
    <col min="4872" max="4872" width="14.7109375" style="453" customWidth="1"/>
    <col min="4873" max="4873" width="19.42578125" style="453" customWidth="1"/>
    <col min="4874" max="4874" width="27.140625" style="453" customWidth="1"/>
    <col min="4875" max="4875" width="13.28515625" style="453" bestFit="1" customWidth="1"/>
    <col min="4876" max="5120" width="11.42578125" style="453"/>
    <col min="5121" max="5121" width="8.7109375" style="453" customWidth="1"/>
    <col min="5122" max="5122" width="37.85546875" style="453" customWidth="1"/>
    <col min="5123" max="5123" width="21.7109375" style="453" customWidth="1"/>
    <col min="5124" max="5124" width="19.7109375" style="453" customWidth="1"/>
    <col min="5125" max="5125" width="17.5703125" style="453" customWidth="1"/>
    <col min="5126" max="5126" width="14.7109375" style="453" customWidth="1"/>
    <col min="5127" max="5127" width="36.7109375" style="453" customWidth="1"/>
    <col min="5128" max="5128" width="14.7109375" style="453" customWidth="1"/>
    <col min="5129" max="5129" width="19.42578125" style="453" customWidth="1"/>
    <col min="5130" max="5130" width="27.140625" style="453" customWidth="1"/>
    <col min="5131" max="5131" width="13.28515625" style="453" bestFit="1" customWidth="1"/>
    <col min="5132" max="5376" width="11.42578125" style="453"/>
    <col min="5377" max="5377" width="8.7109375" style="453" customWidth="1"/>
    <col min="5378" max="5378" width="37.85546875" style="453" customWidth="1"/>
    <col min="5379" max="5379" width="21.7109375" style="453" customWidth="1"/>
    <col min="5380" max="5380" width="19.7109375" style="453" customWidth="1"/>
    <col min="5381" max="5381" width="17.5703125" style="453" customWidth="1"/>
    <col min="5382" max="5382" width="14.7109375" style="453" customWidth="1"/>
    <col min="5383" max="5383" width="36.7109375" style="453" customWidth="1"/>
    <col min="5384" max="5384" width="14.7109375" style="453" customWidth="1"/>
    <col min="5385" max="5385" width="19.42578125" style="453" customWidth="1"/>
    <col min="5386" max="5386" width="27.140625" style="453" customWidth="1"/>
    <col min="5387" max="5387" width="13.28515625" style="453" bestFit="1" customWidth="1"/>
    <col min="5388" max="5632" width="11.42578125" style="453"/>
    <col min="5633" max="5633" width="8.7109375" style="453" customWidth="1"/>
    <col min="5634" max="5634" width="37.85546875" style="453" customWidth="1"/>
    <col min="5635" max="5635" width="21.7109375" style="453" customWidth="1"/>
    <col min="5636" max="5636" width="19.7109375" style="453" customWidth="1"/>
    <col min="5637" max="5637" width="17.5703125" style="453" customWidth="1"/>
    <col min="5638" max="5638" width="14.7109375" style="453" customWidth="1"/>
    <col min="5639" max="5639" width="36.7109375" style="453" customWidth="1"/>
    <col min="5640" max="5640" width="14.7109375" style="453" customWidth="1"/>
    <col min="5641" max="5641" width="19.42578125" style="453" customWidth="1"/>
    <col min="5642" max="5642" width="27.140625" style="453" customWidth="1"/>
    <col min="5643" max="5643" width="13.28515625" style="453" bestFit="1" customWidth="1"/>
    <col min="5644" max="5888" width="11.42578125" style="453"/>
    <col min="5889" max="5889" width="8.7109375" style="453" customWidth="1"/>
    <col min="5890" max="5890" width="37.85546875" style="453" customWidth="1"/>
    <col min="5891" max="5891" width="21.7109375" style="453" customWidth="1"/>
    <col min="5892" max="5892" width="19.7109375" style="453" customWidth="1"/>
    <col min="5893" max="5893" width="17.5703125" style="453" customWidth="1"/>
    <col min="5894" max="5894" width="14.7109375" style="453" customWidth="1"/>
    <col min="5895" max="5895" width="36.7109375" style="453" customWidth="1"/>
    <col min="5896" max="5896" width="14.7109375" style="453" customWidth="1"/>
    <col min="5897" max="5897" width="19.42578125" style="453" customWidth="1"/>
    <col min="5898" max="5898" width="27.140625" style="453" customWidth="1"/>
    <col min="5899" max="5899" width="13.28515625" style="453" bestFit="1" customWidth="1"/>
    <col min="5900" max="6144" width="11.42578125" style="453"/>
    <col min="6145" max="6145" width="8.7109375" style="453" customWidth="1"/>
    <col min="6146" max="6146" width="37.85546875" style="453" customWidth="1"/>
    <col min="6147" max="6147" width="21.7109375" style="453" customWidth="1"/>
    <col min="6148" max="6148" width="19.7109375" style="453" customWidth="1"/>
    <col min="6149" max="6149" width="17.5703125" style="453" customWidth="1"/>
    <col min="6150" max="6150" width="14.7109375" style="453" customWidth="1"/>
    <col min="6151" max="6151" width="36.7109375" style="453" customWidth="1"/>
    <col min="6152" max="6152" width="14.7109375" style="453" customWidth="1"/>
    <col min="6153" max="6153" width="19.42578125" style="453" customWidth="1"/>
    <col min="6154" max="6154" width="27.140625" style="453" customWidth="1"/>
    <col min="6155" max="6155" width="13.28515625" style="453" bestFit="1" customWidth="1"/>
    <col min="6156" max="6400" width="11.42578125" style="453"/>
    <col min="6401" max="6401" width="8.7109375" style="453" customWidth="1"/>
    <col min="6402" max="6402" width="37.85546875" style="453" customWidth="1"/>
    <col min="6403" max="6403" width="21.7109375" style="453" customWidth="1"/>
    <col min="6404" max="6404" width="19.7109375" style="453" customWidth="1"/>
    <col min="6405" max="6405" width="17.5703125" style="453" customWidth="1"/>
    <col min="6406" max="6406" width="14.7109375" style="453" customWidth="1"/>
    <col min="6407" max="6407" width="36.7109375" style="453" customWidth="1"/>
    <col min="6408" max="6408" width="14.7109375" style="453" customWidth="1"/>
    <col min="6409" max="6409" width="19.42578125" style="453" customWidth="1"/>
    <col min="6410" max="6410" width="27.140625" style="453" customWidth="1"/>
    <col min="6411" max="6411" width="13.28515625" style="453" bestFit="1" customWidth="1"/>
    <col min="6412" max="6656" width="11.42578125" style="453"/>
    <col min="6657" max="6657" width="8.7109375" style="453" customWidth="1"/>
    <col min="6658" max="6658" width="37.85546875" style="453" customWidth="1"/>
    <col min="6659" max="6659" width="21.7109375" style="453" customWidth="1"/>
    <col min="6660" max="6660" width="19.7109375" style="453" customWidth="1"/>
    <col min="6661" max="6661" width="17.5703125" style="453" customWidth="1"/>
    <col min="6662" max="6662" width="14.7109375" style="453" customWidth="1"/>
    <col min="6663" max="6663" width="36.7109375" style="453" customWidth="1"/>
    <col min="6664" max="6664" width="14.7109375" style="453" customWidth="1"/>
    <col min="6665" max="6665" width="19.42578125" style="453" customWidth="1"/>
    <col min="6666" max="6666" width="27.140625" style="453" customWidth="1"/>
    <col min="6667" max="6667" width="13.28515625" style="453" bestFit="1" customWidth="1"/>
    <col min="6668" max="6912" width="11.42578125" style="453"/>
    <col min="6913" max="6913" width="8.7109375" style="453" customWidth="1"/>
    <col min="6914" max="6914" width="37.85546875" style="453" customWidth="1"/>
    <col min="6915" max="6915" width="21.7109375" style="453" customWidth="1"/>
    <col min="6916" max="6916" width="19.7109375" style="453" customWidth="1"/>
    <col min="6917" max="6917" width="17.5703125" style="453" customWidth="1"/>
    <col min="6918" max="6918" width="14.7109375" style="453" customWidth="1"/>
    <col min="6919" max="6919" width="36.7109375" style="453" customWidth="1"/>
    <col min="6920" max="6920" width="14.7109375" style="453" customWidth="1"/>
    <col min="6921" max="6921" width="19.42578125" style="453" customWidth="1"/>
    <col min="6922" max="6922" width="27.140625" style="453" customWidth="1"/>
    <col min="6923" max="6923" width="13.28515625" style="453" bestFit="1" customWidth="1"/>
    <col min="6924" max="7168" width="11.42578125" style="453"/>
    <col min="7169" max="7169" width="8.7109375" style="453" customWidth="1"/>
    <col min="7170" max="7170" width="37.85546875" style="453" customWidth="1"/>
    <col min="7171" max="7171" width="21.7109375" style="453" customWidth="1"/>
    <col min="7172" max="7172" width="19.7109375" style="453" customWidth="1"/>
    <col min="7173" max="7173" width="17.5703125" style="453" customWidth="1"/>
    <col min="7174" max="7174" width="14.7109375" style="453" customWidth="1"/>
    <col min="7175" max="7175" width="36.7109375" style="453" customWidth="1"/>
    <col min="7176" max="7176" width="14.7109375" style="453" customWidth="1"/>
    <col min="7177" max="7177" width="19.42578125" style="453" customWidth="1"/>
    <col min="7178" max="7178" width="27.140625" style="453" customWidth="1"/>
    <col min="7179" max="7179" width="13.28515625" style="453" bestFit="1" customWidth="1"/>
    <col min="7180" max="7424" width="11.42578125" style="453"/>
    <col min="7425" max="7425" width="8.7109375" style="453" customWidth="1"/>
    <col min="7426" max="7426" width="37.85546875" style="453" customWidth="1"/>
    <col min="7427" max="7427" width="21.7109375" style="453" customWidth="1"/>
    <col min="7428" max="7428" width="19.7109375" style="453" customWidth="1"/>
    <col min="7429" max="7429" width="17.5703125" style="453" customWidth="1"/>
    <col min="7430" max="7430" width="14.7109375" style="453" customWidth="1"/>
    <col min="7431" max="7431" width="36.7109375" style="453" customWidth="1"/>
    <col min="7432" max="7432" width="14.7109375" style="453" customWidth="1"/>
    <col min="7433" max="7433" width="19.42578125" style="453" customWidth="1"/>
    <col min="7434" max="7434" width="27.140625" style="453" customWidth="1"/>
    <col min="7435" max="7435" width="13.28515625" style="453" bestFit="1" customWidth="1"/>
    <col min="7436" max="7680" width="11.42578125" style="453"/>
    <col min="7681" max="7681" width="8.7109375" style="453" customWidth="1"/>
    <col min="7682" max="7682" width="37.85546875" style="453" customWidth="1"/>
    <col min="7683" max="7683" width="21.7109375" style="453" customWidth="1"/>
    <col min="7684" max="7684" width="19.7109375" style="453" customWidth="1"/>
    <col min="7685" max="7685" width="17.5703125" style="453" customWidth="1"/>
    <col min="7686" max="7686" width="14.7109375" style="453" customWidth="1"/>
    <col min="7687" max="7687" width="36.7109375" style="453" customWidth="1"/>
    <col min="7688" max="7688" width="14.7109375" style="453" customWidth="1"/>
    <col min="7689" max="7689" width="19.42578125" style="453" customWidth="1"/>
    <col min="7690" max="7690" width="27.140625" style="453" customWidth="1"/>
    <col min="7691" max="7691" width="13.28515625" style="453" bestFit="1" customWidth="1"/>
    <col min="7692" max="7936" width="11.42578125" style="453"/>
    <col min="7937" max="7937" width="8.7109375" style="453" customWidth="1"/>
    <col min="7938" max="7938" width="37.85546875" style="453" customWidth="1"/>
    <col min="7939" max="7939" width="21.7109375" style="453" customWidth="1"/>
    <col min="7940" max="7940" width="19.7109375" style="453" customWidth="1"/>
    <col min="7941" max="7941" width="17.5703125" style="453" customWidth="1"/>
    <col min="7942" max="7942" width="14.7109375" style="453" customWidth="1"/>
    <col min="7943" max="7943" width="36.7109375" style="453" customWidth="1"/>
    <col min="7944" max="7944" width="14.7109375" style="453" customWidth="1"/>
    <col min="7945" max="7945" width="19.42578125" style="453" customWidth="1"/>
    <col min="7946" max="7946" width="27.140625" style="453" customWidth="1"/>
    <col min="7947" max="7947" width="13.28515625" style="453" bestFit="1" customWidth="1"/>
    <col min="7948" max="8192" width="11.42578125" style="453"/>
    <col min="8193" max="8193" width="8.7109375" style="453" customWidth="1"/>
    <col min="8194" max="8194" width="37.85546875" style="453" customWidth="1"/>
    <col min="8195" max="8195" width="21.7109375" style="453" customWidth="1"/>
    <col min="8196" max="8196" width="19.7109375" style="453" customWidth="1"/>
    <col min="8197" max="8197" width="17.5703125" style="453" customWidth="1"/>
    <col min="8198" max="8198" width="14.7109375" style="453" customWidth="1"/>
    <col min="8199" max="8199" width="36.7109375" style="453" customWidth="1"/>
    <col min="8200" max="8200" width="14.7109375" style="453" customWidth="1"/>
    <col min="8201" max="8201" width="19.42578125" style="453" customWidth="1"/>
    <col min="8202" max="8202" width="27.140625" style="453" customWidth="1"/>
    <col min="8203" max="8203" width="13.28515625" style="453" bestFit="1" customWidth="1"/>
    <col min="8204" max="8448" width="11.42578125" style="453"/>
    <col min="8449" max="8449" width="8.7109375" style="453" customWidth="1"/>
    <col min="8450" max="8450" width="37.85546875" style="453" customWidth="1"/>
    <col min="8451" max="8451" width="21.7109375" style="453" customWidth="1"/>
    <col min="8452" max="8452" width="19.7109375" style="453" customWidth="1"/>
    <col min="8453" max="8453" width="17.5703125" style="453" customWidth="1"/>
    <col min="8454" max="8454" width="14.7109375" style="453" customWidth="1"/>
    <col min="8455" max="8455" width="36.7109375" style="453" customWidth="1"/>
    <col min="8456" max="8456" width="14.7109375" style="453" customWidth="1"/>
    <col min="8457" max="8457" width="19.42578125" style="453" customWidth="1"/>
    <col min="8458" max="8458" width="27.140625" style="453" customWidth="1"/>
    <col min="8459" max="8459" width="13.28515625" style="453" bestFit="1" customWidth="1"/>
    <col min="8460" max="8704" width="11.42578125" style="453"/>
    <col min="8705" max="8705" width="8.7109375" style="453" customWidth="1"/>
    <col min="8706" max="8706" width="37.85546875" style="453" customWidth="1"/>
    <col min="8707" max="8707" width="21.7109375" style="453" customWidth="1"/>
    <col min="8708" max="8708" width="19.7109375" style="453" customWidth="1"/>
    <col min="8709" max="8709" width="17.5703125" style="453" customWidth="1"/>
    <col min="8710" max="8710" width="14.7109375" style="453" customWidth="1"/>
    <col min="8711" max="8711" width="36.7109375" style="453" customWidth="1"/>
    <col min="8712" max="8712" width="14.7109375" style="453" customWidth="1"/>
    <col min="8713" max="8713" width="19.42578125" style="453" customWidth="1"/>
    <col min="8714" max="8714" width="27.140625" style="453" customWidth="1"/>
    <col min="8715" max="8715" width="13.28515625" style="453" bestFit="1" customWidth="1"/>
    <col min="8716" max="8960" width="11.42578125" style="453"/>
    <col min="8961" max="8961" width="8.7109375" style="453" customWidth="1"/>
    <col min="8962" max="8962" width="37.85546875" style="453" customWidth="1"/>
    <col min="8963" max="8963" width="21.7109375" style="453" customWidth="1"/>
    <col min="8964" max="8964" width="19.7109375" style="453" customWidth="1"/>
    <col min="8965" max="8965" width="17.5703125" style="453" customWidth="1"/>
    <col min="8966" max="8966" width="14.7109375" style="453" customWidth="1"/>
    <col min="8967" max="8967" width="36.7109375" style="453" customWidth="1"/>
    <col min="8968" max="8968" width="14.7109375" style="453" customWidth="1"/>
    <col min="8969" max="8969" width="19.42578125" style="453" customWidth="1"/>
    <col min="8970" max="8970" width="27.140625" style="453" customWidth="1"/>
    <col min="8971" max="8971" width="13.28515625" style="453" bestFit="1" customWidth="1"/>
    <col min="8972" max="9216" width="11.42578125" style="453"/>
    <col min="9217" max="9217" width="8.7109375" style="453" customWidth="1"/>
    <col min="9218" max="9218" width="37.85546875" style="453" customWidth="1"/>
    <col min="9219" max="9219" width="21.7109375" style="453" customWidth="1"/>
    <col min="9220" max="9220" width="19.7109375" style="453" customWidth="1"/>
    <col min="9221" max="9221" width="17.5703125" style="453" customWidth="1"/>
    <col min="9222" max="9222" width="14.7109375" style="453" customWidth="1"/>
    <col min="9223" max="9223" width="36.7109375" style="453" customWidth="1"/>
    <col min="9224" max="9224" width="14.7109375" style="453" customWidth="1"/>
    <col min="9225" max="9225" width="19.42578125" style="453" customWidth="1"/>
    <col min="9226" max="9226" width="27.140625" style="453" customWidth="1"/>
    <col min="9227" max="9227" width="13.28515625" style="453" bestFit="1" customWidth="1"/>
    <col min="9228" max="9472" width="11.42578125" style="453"/>
    <col min="9473" max="9473" width="8.7109375" style="453" customWidth="1"/>
    <col min="9474" max="9474" width="37.85546875" style="453" customWidth="1"/>
    <col min="9475" max="9475" width="21.7109375" style="453" customWidth="1"/>
    <col min="9476" max="9476" width="19.7109375" style="453" customWidth="1"/>
    <col min="9477" max="9477" width="17.5703125" style="453" customWidth="1"/>
    <col min="9478" max="9478" width="14.7109375" style="453" customWidth="1"/>
    <col min="9479" max="9479" width="36.7109375" style="453" customWidth="1"/>
    <col min="9480" max="9480" width="14.7109375" style="453" customWidth="1"/>
    <col min="9481" max="9481" width="19.42578125" style="453" customWidth="1"/>
    <col min="9482" max="9482" width="27.140625" style="453" customWidth="1"/>
    <col min="9483" max="9483" width="13.28515625" style="453" bestFit="1" customWidth="1"/>
    <col min="9484" max="9728" width="11.42578125" style="453"/>
    <col min="9729" max="9729" width="8.7109375" style="453" customWidth="1"/>
    <col min="9730" max="9730" width="37.85546875" style="453" customWidth="1"/>
    <col min="9731" max="9731" width="21.7109375" style="453" customWidth="1"/>
    <col min="9732" max="9732" width="19.7109375" style="453" customWidth="1"/>
    <col min="9733" max="9733" width="17.5703125" style="453" customWidth="1"/>
    <col min="9734" max="9734" width="14.7109375" style="453" customWidth="1"/>
    <col min="9735" max="9735" width="36.7109375" style="453" customWidth="1"/>
    <col min="9736" max="9736" width="14.7109375" style="453" customWidth="1"/>
    <col min="9737" max="9737" width="19.42578125" style="453" customWidth="1"/>
    <col min="9738" max="9738" width="27.140625" style="453" customWidth="1"/>
    <col min="9739" max="9739" width="13.28515625" style="453" bestFit="1" customWidth="1"/>
    <col min="9740" max="9984" width="11.42578125" style="453"/>
    <col min="9985" max="9985" width="8.7109375" style="453" customWidth="1"/>
    <col min="9986" max="9986" width="37.85546875" style="453" customWidth="1"/>
    <col min="9987" max="9987" width="21.7109375" style="453" customWidth="1"/>
    <col min="9988" max="9988" width="19.7109375" style="453" customWidth="1"/>
    <col min="9989" max="9989" width="17.5703125" style="453" customWidth="1"/>
    <col min="9990" max="9990" width="14.7109375" style="453" customWidth="1"/>
    <col min="9991" max="9991" width="36.7109375" style="453" customWidth="1"/>
    <col min="9992" max="9992" width="14.7109375" style="453" customWidth="1"/>
    <col min="9993" max="9993" width="19.42578125" style="453" customWidth="1"/>
    <col min="9994" max="9994" width="27.140625" style="453" customWidth="1"/>
    <col min="9995" max="9995" width="13.28515625" style="453" bestFit="1" customWidth="1"/>
    <col min="9996" max="10240" width="11.42578125" style="453"/>
    <col min="10241" max="10241" width="8.7109375" style="453" customWidth="1"/>
    <col min="10242" max="10242" width="37.85546875" style="453" customWidth="1"/>
    <col min="10243" max="10243" width="21.7109375" style="453" customWidth="1"/>
    <col min="10244" max="10244" width="19.7109375" style="453" customWidth="1"/>
    <col min="10245" max="10245" width="17.5703125" style="453" customWidth="1"/>
    <col min="10246" max="10246" width="14.7109375" style="453" customWidth="1"/>
    <col min="10247" max="10247" width="36.7109375" style="453" customWidth="1"/>
    <col min="10248" max="10248" width="14.7109375" style="453" customWidth="1"/>
    <col min="10249" max="10249" width="19.42578125" style="453" customWidth="1"/>
    <col min="10250" max="10250" width="27.140625" style="453" customWidth="1"/>
    <col min="10251" max="10251" width="13.28515625" style="453" bestFit="1" customWidth="1"/>
    <col min="10252" max="10496" width="11.42578125" style="453"/>
    <col min="10497" max="10497" width="8.7109375" style="453" customWidth="1"/>
    <col min="10498" max="10498" width="37.85546875" style="453" customWidth="1"/>
    <col min="10499" max="10499" width="21.7109375" style="453" customWidth="1"/>
    <col min="10500" max="10500" width="19.7109375" style="453" customWidth="1"/>
    <col min="10501" max="10501" width="17.5703125" style="453" customWidth="1"/>
    <col min="10502" max="10502" width="14.7109375" style="453" customWidth="1"/>
    <col min="10503" max="10503" width="36.7109375" style="453" customWidth="1"/>
    <col min="10504" max="10504" width="14.7109375" style="453" customWidth="1"/>
    <col min="10505" max="10505" width="19.42578125" style="453" customWidth="1"/>
    <col min="10506" max="10506" width="27.140625" style="453" customWidth="1"/>
    <col min="10507" max="10507" width="13.28515625" style="453" bestFit="1" customWidth="1"/>
    <col min="10508" max="10752" width="11.42578125" style="453"/>
    <col min="10753" max="10753" width="8.7109375" style="453" customWidth="1"/>
    <col min="10754" max="10754" width="37.85546875" style="453" customWidth="1"/>
    <col min="10755" max="10755" width="21.7109375" style="453" customWidth="1"/>
    <col min="10756" max="10756" width="19.7109375" style="453" customWidth="1"/>
    <col min="10757" max="10757" width="17.5703125" style="453" customWidth="1"/>
    <col min="10758" max="10758" width="14.7109375" style="453" customWidth="1"/>
    <col min="10759" max="10759" width="36.7109375" style="453" customWidth="1"/>
    <col min="10760" max="10760" width="14.7109375" style="453" customWidth="1"/>
    <col min="10761" max="10761" width="19.42578125" style="453" customWidth="1"/>
    <col min="10762" max="10762" width="27.140625" style="453" customWidth="1"/>
    <col min="10763" max="10763" width="13.28515625" style="453" bestFit="1" customWidth="1"/>
    <col min="10764" max="11008" width="11.42578125" style="453"/>
    <col min="11009" max="11009" width="8.7109375" style="453" customWidth="1"/>
    <col min="11010" max="11010" width="37.85546875" style="453" customWidth="1"/>
    <col min="11011" max="11011" width="21.7109375" style="453" customWidth="1"/>
    <col min="11012" max="11012" width="19.7109375" style="453" customWidth="1"/>
    <col min="11013" max="11013" width="17.5703125" style="453" customWidth="1"/>
    <col min="11014" max="11014" width="14.7109375" style="453" customWidth="1"/>
    <col min="11015" max="11015" width="36.7109375" style="453" customWidth="1"/>
    <col min="11016" max="11016" width="14.7109375" style="453" customWidth="1"/>
    <col min="11017" max="11017" width="19.42578125" style="453" customWidth="1"/>
    <col min="11018" max="11018" width="27.140625" style="453" customWidth="1"/>
    <col min="11019" max="11019" width="13.28515625" style="453" bestFit="1" customWidth="1"/>
    <col min="11020" max="11264" width="11.42578125" style="453"/>
    <col min="11265" max="11265" width="8.7109375" style="453" customWidth="1"/>
    <col min="11266" max="11266" width="37.85546875" style="453" customWidth="1"/>
    <col min="11267" max="11267" width="21.7109375" style="453" customWidth="1"/>
    <col min="11268" max="11268" width="19.7109375" style="453" customWidth="1"/>
    <col min="11269" max="11269" width="17.5703125" style="453" customWidth="1"/>
    <col min="11270" max="11270" width="14.7109375" style="453" customWidth="1"/>
    <col min="11271" max="11271" width="36.7109375" style="453" customWidth="1"/>
    <col min="11272" max="11272" width="14.7109375" style="453" customWidth="1"/>
    <col min="11273" max="11273" width="19.42578125" style="453" customWidth="1"/>
    <col min="11274" max="11274" width="27.140625" style="453" customWidth="1"/>
    <col min="11275" max="11275" width="13.28515625" style="453" bestFit="1" customWidth="1"/>
    <col min="11276" max="11520" width="11.42578125" style="453"/>
    <col min="11521" max="11521" width="8.7109375" style="453" customWidth="1"/>
    <col min="11522" max="11522" width="37.85546875" style="453" customWidth="1"/>
    <col min="11523" max="11523" width="21.7109375" style="453" customWidth="1"/>
    <col min="11524" max="11524" width="19.7109375" style="453" customWidth="1"/>
    <col min="11525" max="11525" width="17.5703125" style="453" customWidth="1"/>
    <col min="11526" max="11526" width="14.7109375" style="453" customWidth="1"/>
    <col min="11527" max="11527" width="36.7109375" style="453" customWidth="1"/>
    <col min="11528" max="11528" width="14.7109375" style="453" customWidth="1"/>
    <col min="11529" max="11529" width="19.42578125" style="453" customWidth="1"/>
    <col min="11530" max="11530" width="27.140625" style="453" customWidth="1"/>
    <col min="11531" max="11531" width="13.28515625" style="453" bestFit="1" customWidth="1"/>
    <col min="11532" max="11776" width="11.42578125" style="453"/>
    <col min="11777" max="11777" width="8.7109375" style="453" customWidth="1"/>
    <col min="11778" max="11778" width="37.85546875" style="453" customWidth="1"/>
    <col min="11779" max="11779" width="21.7109375" style="453" customWidth="1"/>
    <col min="11780" max="11780" width="19.7109375" style="453" customWidth="1"/>
    <col min="11781" max="11781" width="17.5703125" style="453" customWidth="1"/>
    <col min="11782" max="11782" width="14.7109375" style="453" customWidth="1"/>
    <col min="11783" max="11783" width="36.7109375" style="453" customWidth="1"/>
    <col min="11784" max="11784" width="14.7109375" style="453" customWidth="1"/>
    <col min="11785" max="11785" width="19.42578125" style="453" customWidth="1"/>
    <col min="11786" max="11786" width="27.140625" style="453" customWidth="1"/>
    <col min="11787" max="11787" width="13.28515625" style="453" bestFit="1" customWidth="1"/>
    <col min="11788" max="12032" width="11.42578125" style="453"/>
    <col min="12033" max="12033" width="8.7109375" style="453" customWidth="1"/>
    <col min="12034" max="12034" width="37.85546875" style="453" customWidth="1"/>
    <col min="12035" max="12035" width="21.7109375" style="453" customWidth="1"/>
    <col min="12036" max="12036" width="19.7109375" style="453" customWidth="1"/>
    <col min="12037" max="12037" width="17.5703125" style="453" customWidth="1"/>
    <col min="12038" max="12038" width="14.7109375" style="453" customWidth="1"/>
    <col min="12039" max="12039" width="36.7109375" style="453" customWidth="1"/>
    <col min="12040" max="12040" width="14.7109375" style="453" customWidth="1"/>
    <col min="12041" max="12041" width="19.42578125" style="453" customWidth="1"/>
    <col min="12042" max="12042" width="27.140625" style="453" customWidth="1"/>
    <col min="12043" max="12043" width="13.28515625" style="453" bestFit="1" customWidth="1"/>
    <col min="12044" max="12288" width="11.42578125" style="453"/>
    <col min="12289" max="12289" width="8.7109375" style="453" customWidth="1"/>
    <col min="12290" max="12290" width="37.85546875" style="453" customWidth="1"/>
    <col min="12291" max="12291" width="21.7109375" style="453" customWidth="1"/>
    <col min="12292" max="12292" width="19.7109375" style="453" customWidth="1"/>
    <col min="12293" max="12293" width="17.5703125" style="453" customWidth="1"/>
    <col min="12294" max="12294" width="14.7109375" style="453" customWidth="1"/>
    <col min="12295" max="12295" width="36.7109375" style="453" customWidth="1"/>
    <col min="12296" max="12296" width="14.7109375" style="453" customWidth="1"/>
    <col min="12297" max="12297" width="19.42578125" style="453" customWidth="1"/>
    <col min="12298" max="12298" width="27.140625" style="453" customWidth="1"/>
    <col min="12299" max="12299" width="13.28515625" style="453" bestFit="1" customWidth="1"/>
    <col min="12300" max="12544" width="11.42578125" style="453"/>
    <col min="12545" max="12545" width="8.7109375" style="453" customWidth="1"/>
    <col min="12546" max="12546" width="37.85546875" style="453" customWidth="1"/>
    <col min="12547" max="12547" width="21.7109375" style="453" customWidth="1"/>
    <col min="12548" max="12548" width="19.7109375" style="453" customWidth="1"/>
    <col min="12549" max="12549" width="17.5703125" style="453" customWidth="1"/>
    <col min="12550" max="12550" width="14.7109375" style="453" customWidth="1"/>
    <col min="12551" max="12551" width="36.7109375" style="453" customWidth="1"/>
    <col min="12552" max="12552" width="14.7109375" style="453" customWidth="1"/>
    <col min="12553" max="12553" width="19.42578125" style="453" customWidth="1"/>
    <col min="12554" max="12554" width="27.140625" style="453" customWidth="1"/>
    <col min="12555" max="12555" width="13.28515625" style="453" bestFit="1" customWidth="1"/>
    <col min="12556" max="12800" width="11.42578125" style="453"/>
    <col min="12801" max="12801" width="8.7109375" style="453" customWidth="1"/>
    <col min="12802" max="12802" width="37.85546875" style="453" customWidth="1"/>
    <col min="12803" max="12803" width="21.7109375" style="453" customWidth="1"/>
    <col min="12804" max="12804" width="19.7109375" style="453" customWidth="1"/>
    <col min="12805" max="12805" width="17.5703125" style="453" customWidth="1"/>
    <col min="12806" max="12806" width="14.7109375" style="453" customWidth="1"/>
    <col min="12807" max="12807" width="36.7109375" style="453" customWidth="1"/>
    <col min="12808" max="12808" width="14.7109375" style="453" customWidth="1"/>
    <col min="12809" max="12809" width="19.42578125" style="453" customWidth="1"/>
    <col min="12810" max="12810" width="27.140625" style="453" customWidth="1"/>
    <col min="12811" max="12811" width="13.28515625" style="453" bestFit="1" customWidth="1"/>
    <col min="12812" max="13056" width="11.42578125" style="453"/>
    <col min="13057" max="13057" width="8.7109375" style="453" customWidth="1"/>
    <col min="13058" max="13058" width="37.85546875" style="453" customWidth="1"/>
    <col min="13059" max="13059" width="21.7109375" style="453" customWidth="1"/>
    <col min="13060" max="13060" width="19.7109375" style="453" customWidth="1"/>
    <col min="13061" max="13061" width="17.5703125" style="453" customWidth="1"/>
    <col min="13062" max="13062" width="14.7109375" style="453" customWidth="1"/>
    <col min="13063" max="13063" width="36.7109375" style="453" customWidth="1"/>
    <col min="13064" max="13064" width="14.7109375" style="453" customWidth="1"/>
    <col min="13065" max="13065" width="19.42578125" style="453" customWidth="1"/>
    <col min="13066" max="13066" width="27.140625" style="453" customWidth="1"/>
    <col min="13067" max="13067" width="13.28515625" style="453" bestFit="1" customWidth="1"/>
    <col min="13068" max="13312" width="11.42578125" style="453"/>
    <col min="13313" max="13313" width="8.7109375" style="453" customWidth="1"/>
    <col min="13314" max="13314" width="37.85546875" style="453" customWidth="1"/>
    <col min="13315" max="13315" width="21.7109375" style="453" customWidth="1"/>
    <col min="13316" max="13316" width="19.7109375" style="453" customWidth="1"/>
    <col min="13317" max="13317" width="17.5703125" style="453" customWidth="1"/>
    <col min="13318" max="13318" width="14.7109375" style="453" customWidth="1"/>
    <col min="13319" max="13319" width="36.7109375" style="453" customWidth="1"/>
    <col min="13320" max="13320" width="14.7109375" style="453" customWidth="1"/>
    <col min="13321" max="13321" width="19.42578125" style="453" customWidth="1"/>
    <col min="13322" max="13322" width="27.140625" style="453" customWidth="1"/>
    <col min="13323" max="13323" width="13.28515625" style="453" bestFit="1" customWidth="1"/>
    <col min="13324" max="13568" width="11.42578125" style="453"/>
    <col min="13569" max="13569" width="8.7109375" style="453" customWidth="1"/>
    <col min="13570" max="13570" width="37.85546875" style="453" customWidth="1"/>
    <col min="13571" max="13571" width="21.7109375" style="453" customWidth="1"/>
    <col min="13572" max="13572" width="19.7109375" style="453" customWidth="1"/>
    <col min="13573" max="13573" width="17.5703125" style="453" customWidth="1"/>
    <col min="13574" max="13574" width="14.7109375" style="453" customWidth="1"/>
    <col min="13575" max="13575" width="36.7109375" style="453" customWidth="1"/>
    <col min="13576" max="13576" width="14.7109375" style="453" customWidth="1"/>
    <col min="13577" max="13577" width="19.42578125" style="453" customWidth="1"/>
    <col min="13578" max="13578" width="27.140625" style="453" customWidth="1"/>
    <col min="13579" max="13579" width="13.28515625" style="453" bestFit="1" customWidth="1"/>
    <col min="13580" max="13824" width="11.42578125" style="453"/>
    <col min="13825" max="13825" width="8.7109375" style="453" customWidth="1"/>
    <col min="13826" max="13826" width="37.85546875" style="453" customWidth="1"/>
    <col min="13827" max="13827" width="21.7109375" style="453" customWidth="1"/>
    <col min="13828" max="13828" width="19.7109375" style="453" customWidth="1"/>
    <col min="13829" max="13829" width="17.5703125" style="453" customWidth="1"/>
    <col min="13830" max="13830" width="14.7109375" style="453" customWidth="1"/>
    <col min="13831" max="13831" width="36.7109375" style="453" customWidth="1"/>
    <col min="13832" max="13832" width="14.7109375" style="453" customWidth="1"/>
    <col min="13833" max="13833" width="19.42578125" style="453" customWidth="1"/>
    <col min="13834" max="13834" width="27.140625" style="453" customWidth="1"/>
    <col min="13835" max="13835" width="13.28515625" style="453" bestFit="1" customWidth="1"/>
    <col min="13836" max="14080" width="11.42578125" style="453"/>
    <col min="14081" max="14081" width="8.7109375" style="453" customWidth="1"/>
    <col min="14082" max="14082" width="37.85546875" style="453" customWidth="1"/>
    <col min="14083" max="14083" width="21.7109375" style="453" customWidth="1"/>
    <col min="14084" max="14084" width="19.7109375" style="453" customWidth="1"/>
    <col min="14085" max="14085" width="17.5703125" style="453" customWidth="1"/>
    <col min="14086" max="14086" width="14.7109375" style="453" customWidth="1"/>
    <col min="14087" max="14087" width="36.7109375" style="453" customWidth="1"/>
    <col min="14088" max="14088" width="14.7109375" style="453" customWidth="1"/>
    <col min="14089" max="14089" width="19.42578125" style="453" customWidth="1"/>
    <col min="14090" max="14090" width="27.140625" style="453" customWidth="1"/>
    <col min="14091" max="14091" width="13.28515625" style="453" bestFit="1" customWidth="1"/>
    <col min="14092" max="14336" width="11.42578125" style="453"/>
    <col min="14337" max="14337" width="8.7109375" style="453" customWidth="1"/>
    <col min="14338" max="14338" width="37.85546875" style="453" customWidth="1"/>
    <col min="14339" max="14339" width="21.7109375" style="453" customWidth="1"/>
    <col min="14340" max="14340" width="19.7109375" style="453" customWidth="1"/>
    <col min="14341" max="14341" width="17.5703125" style="453" customWidth="1"/>
    <col min="14342" max="14342" width="14.7109375" style="453" customWidth="1"/>
    <col min="14343" max="14343" width="36.7109375" style="453" customWidth="1"/>
    <col min="14344" max="14344" width="14.7109375" style="453" customWidth="1"/>
    <col min="14345" max="14345" width="19.42578125" style="453" customWidth="1"/>
    <col min="14346" max="14346" width="27.140625" style="453" customWidth="1"/>
    <col min="14347" max="14347" width="13.28515625" style="453" bestFit="1" customWidth="1"/>
    <col min="14348" max="14592" width="11.42578125" style="453"/>
    <col min="14593" max="14593" width="8.7109375" style="453" customWidth="1"/>
    <col min="14594" max="14594" width="37.85546875" style="453" customWidth="1"/>
    <col min="14595" max="14595" width="21.7109375" style="453" customWidth="1"/>
    <col min="14596" max="14596" width="19.7109375" style="453" customWidth="1"/>
    <col min="14597" max="14597" width="17.5703125" style="453" customWidth="1"/>
    <col min="14598" max="14598" width="14.7109375" style="453" customWidth="1"/>
    <col min="14599" max="14599" width="36.7109375" style="453" customWidth="1"/>
    <col min="14600" max="14600" width="14.7109375" style="453" customWidth="1"/>
    <col min="14601" max="14601" width="19.42578125" style="453" customWidth="1"/>
    <col min="14602" max="14602" width="27.140625" style="453" customWidth="1"/>
    <col min="14603" max="14603" width="13.28515625" style="453" bestFit="1" customWidth="1"/>
    <col min="14604" max="14848" width="11.42578125" style="453"/>
    <col min="14849" max="14849" width="8.7109375" style="453" customWidth="1"/>
    <col min="14850" max="14850" width="37.85546875" style="453" customWidth="1"/>
    <col min="14851" max="14851" width="21.7109375" style="453" customWidth="1"/>
    <col min="14852" max="14852" width="19.7109375" style="453" customWidth="1"/>
    <col min="14853" max="14853" width="17.5703125" style="453" customWidth="1"/>
    <col min="14854" max="14854" width="14.7109375" style="453" customWidth="1"/>
    <col min="14855" max="14855" width="36.7109375" style="453" customWidth="1"/>
    <col min="14856" max="14856" width="14.7109375" style="453" customWidth="1"/>
    <col min="14857" max="14857" width="19.42578125" style="453" customWidth="1"/>
    <col min="14858" max="14858" width="27.140625" style="453" customWidth="1"/>
    <col min="14859" max="14859" width="13.28515625" style="453" bestFit="1" customWidth="1"/>
    <col min="14860" max="15104" width="11.42578125" style="453"/>
    <col min="15105" max="15105" width="8.7109375" style="453" customWidth="1"/>
    <col min="15106" max="15106" width="37.85546875" style="453" customWidth="1"/>
    <col min="15107" max="15107" width="21.7109375" style="453" customWidth="1"/>
    <col min="15108" max="15108" width="19.7109375" style="453" customWidth="1"/>
    <col min="15109" max="15109" width="17.5703125" style="453" customWidth="1"/>
    <col min="15110" max="15110" width="14.7109375" style="453" customWidth="1"/>
    <col min="15111" max="15111" width="36.7109375" style="453" customWidth="1"/>
    <col min="15112" max="15112" width="14.7109375" style="453" customWidth="1"/>
    <col min="15113" max="15113" width="19.42578125" style="453" customWidth="1"/>
    <col min="15114" max="15114" width="27.140625" style="453" customWidth="1"/>
    <col min="15115" max="15115" width="13.28515625" style="453" bestFit="1" customWidth="1"/>
    <col min="15116" max="15360" width="11.42578125" style="453"/>
    <col min="15361" max="15361" width="8.7109375" style="453" customWidth="1"/>
    <col min="15362" max="15362" width="37.85546875" style="453" customWidth="1"/>
    <col min="15363" max="15363" width="21.7109375" style="453" customWidth="1"/>
    <col min="15364" max="15364" width="19.7109375" style="453" customWidth="1"/>
    <col min="15365" max="15365" width="17.5703125" style="453" customWidth="1"/>
    <col min="15366" max="15366" width="14.7109375" style="453" customWidth="1"/>
    <col min="15367" max="15367" width="36.7109375" style="453" customWidth="1"/>
    <col min="15368" max="15368" width="14.7109375" style="453" customWidth="1"/>
    <col min="15369" max="15369" width="19.42578125" style="453" customWidth="1"/>
    <col min="15370" max="15370" width="27.140625" style="453" customWidth="1"/>
    <col min="15371" max="15371" width="13.28515625" style="453" bestFit="1" customWidth="1"/>
    <col min="15372" max="15616" width="11.42578125" style="453"/>
    <col min="15617" max="15617" width="8.7109375" style="453" customWidth="1"/>
    <col min="15618" max="15618" width="37.85546875" style="453" customWidth="1"/>
    <col min="15619" max="15619" width="21.7109375" style="453" customWidth="1"/>
    <col min="15620" max="15620" width="19.7109375" style="453" customWidth="1"/>
    <col min="15621" max="15621" width="17.5703125" style="453" customWidth="1"/>
    <col min="15622" max="15622" width="14.7109375" style="453" customWidth="1"/>
    <col min="15623" max="15623" width="36.7109375" style="453" customWidth="1"/>
    <col min="15624" max="15624" width="14.7109375" style="453" customWidth="1"/>
    <col min="15625" max="15625" width="19.42578125" style="453" customWidth="1"/>
    <col min="15626" max="15626" width="27.140625" style="453" customWidth="1"/>
    <col min="15627" max="15627" width="13.28515625" style="453" bestFit="1" customWidth="1"/>
    <col min="15628" max="15872" width="11.42578125" style="453"/>
    <col min="15873" max="15873" width="8.7109375" style="453" customWidth="1"/>
    <col min="15874" max="15874" width="37.85546875" style="453" customWidth="1"/>
    <col min="15875" max="15875" width="21.7109375" style="453" customWidth="1"/>
    <col min="15876" max="15876" width="19.7109375" style="453" customWidth="1"/>
    <col min="15877" max="15877" width="17.5703125" style="453" customWidth="1"/>
    <col min="15878" max="15878" width="14.7109375" style="453" customWidth="1"/>
    <col min="15879" max="15879" width="36.7109375" style="453" customWidth="1"/>
    <col min="15880" max="15880" width="14.7109375" style="453" customWidth="1"/>
    <col min="15881" max="15881" width="19.42578125" style="453" customWidth="1"/>
    <col min="15882" max="15882" width="27.140625" style="453" customWidth="1"/>
    <col min="15883" max="15883" width="13.28515625" style="453" bestFit="1" customWidth="1"/>
    <col min="15884" max="16128" width="11.42578125" style="453"/>
    <col min="16129" max="16129" width="8.7109375" style="453" customWidth="1"/>
    <col min="16130" max="16130" width="37.85546875" style="453" customWidth="1"/>
    <col min="16131" max="16131" width="21.7109375" style="453" customWidth="1"/>
    <col min="16132" max="16132" width="19.7109375" style="453" customWidth="1"/>
    <col min="16133" max="16133" width="17.5703125" style="453" customWidth="1"/>
    <col min="16134" max="16134" width="14.7109375" style="453" customWidth="1"/>
    <col min="16135" max="16135" width="36.7109375" style="453" customWidth="1"/>
    <col min="16136" max="16136" width="14.7109375" style="453" customWidth="1"/>
    <col min="16137" max="16137" width="19.42578125" style="453" customWidth="1"/>
    <col min="16138" max="16138" width="27.140625" style="453" customWidth="1"/>
    <col min="16139" max="16139" width="13.28515625" style="453" bestFit="1" customWidth="1"/>
    <col min="16140" max="16384" width="11.42578125" style="453"/>
  </cols>
  <sheetData>
    <row r="1" spans="1:14" ht="18.75" x14ac:dyDescent="0.25">
      <c r="A1" s="1857" t="s">
        <v>1466</v>
      </c>
      <c r="B1" s="1857"/>
      <c r="C1" s="1857"/>
      <c r="D1" s="1857"/>
      <c r="E1" s="1857"/>
      <c r="F1" s="1857"/>
      <c r="G1" s="1857"/>
      <c r="H1" s="1857"/>
      <c r="I1" s="1857"/>
      <c r="J1" s="1857"/>
    </row>
    <row r="2" spans="1:14" ht="18.75" x14ac:dyDescent="0.25">
      <c r="A2" s="1857" t="s">
        <v>71</v>
      </c>
      <c r="B2" s="1857"/>
      <c r="C2" s="1857"/>
      <c r="D2" s="1857"/>
      <c r="E2" s="1857"/>
      <c r="F2" s="1857"/>
      <c r="G2" s="1857"/>
      <c r="H2" s="1857"/>
      <c r="I2" s="1857"/>
      <c r="J2" s="1857"/>
    </row>
    <row r="3" spans="1:14" ht="18.75" x14ac:dyDescent="0.25">
      <c r="A3" s="1857" t="s">
        <v>383</v>
      </c>
      <c r="B3" s="1857"/>
      <c r="C3" s="1857"/>
      <c r="D3" s="1857"/>
      <c r="E3" s="1857"/>
      <c r="F3" s="1857"/>
      <c r="G3" s="1857"/>
      <c r="H3" s="1857"/>
      <c r="I3" s="1857"/>
      <c r="J3" s="1857"/>
    </row>
    <row r="4" spans="1:14" ht="18.75" x14ac:dyDescent="0.25">
      <c r="A4" s="1858" t="s">
        <v>1462</v>
      </c>
      <c r="B4" s="1858"/>
      <c r="C4" s="1858"/>
      <c r="D4" s="1858"/>
      <c r="E4" s="1858"/>
      <c r="F4" s="1858"/>
      <c r="G4" s="1858"/>
      <c r="H4" s="1858"/>
      <c r="I4" s="1858"/>
      <c r="J4" s="1858"/>
    </row>
    <row r="5" spans="1:14" ht="18.75" x14ac:dyDescent="0.25">
      <c r="A5" s="1859"/>
      <c r="B5" s="1859"/>
      <c r="C5" s="1859"/>
      <c r="D5" s="1859"/>
      <c r="E5" s="1859"/>
      <c r="F5" s="1859"/>
      <c r="G5" s="1859"/>
      <c r="H5" s="1859"/>
      <c r="I5" s="1859"/>
      <c r="J5" s="1859"/>
    </row>
    <row r="6" spans="1:14" ht="134.25" customHeight="1" x14ac:dyDescent="0.25">
      <c r="A6" s="470" t="s">
        <v>1</v>
      </c>
      <c r="B6" s="98" t="s">
        <v>2</v>
      </c>
      <c r="C6" s="98" t="s">
        <v>3</v>
      </c>
      <c r="D6" s="99" t="s">
        <v>1459</v>
      </c>
      <c r="E6" s="100" t="s">
        <v>1460</v>
      </c>
      <c r="F6" s="100" t="s">
        <v>4</v>
      </c>
      <c r="G6" s="98" t="s">
        <v>5</v>
      </c>
      <c r="H6" s="98" t="s">
        <v>1461</v>
      </c>
      <c r="I6" s="98" t="s">
        <v>6</v>
      </c>
      <c r="J6" s="98" t="s">
        <v>7</v>
      </c>
    </row>
    <row r="7" spans="1:14" s="16" customFormat="1" ht="18.75" x14ac:dyDescent="0.25">
      <c r="A7" s="98">
        <v>1</v>
      </c>
      <c r="B7" s="98">
        <v>2</v>
      </c>
      <c r="C7" s="98">
        <v>3</v>
      </c>
      <c r="D7" s="98">
        <v>4</v>
      </c>
      <c r="E7" s="98">
        <v>5</v>
      </c>
      <c r="F7" s="98">
        <v>6</v>
      </c>
      <c r="G7" s="98">
        <v>7</v>
      </c>
      <c r="H7" s="98">
        <v>8</v>
      </c>
      <c r="I7" s="98">
        <v>9</v>
      </c>
      <c r="J7" s="98">
        <v>10</v>
      </c>
    </row>
    <row r="8" spans="1:14" s="16" customFormat="1" ht="50.25" customHeight="1" x14ac:dyDescent="0.25">
      <c r="A8" s="1856" t="s">
        <v>384</v>
      </c>
      <c r="B8" s="1856"/>
      <c r="C8" s="1856"/>
      <c r="D8" s="1856"/>
      <c r="E8" s="1856"/>
      <c r="F8" s="1856"/>
      <c r="G8" s="1856"/>
      <c r="H8" s="1856"/>
      <c r="I8" s="1856"/>
      <c r="J8" s="1856"/>
    </row>
    <row r="9" spans="1:14" ht="169.5" customHeight="1" x14ac:dyDescent="0.25">
      <c r="A9" s="101" t="s">
        <v>9</v>
      </c>
      <c r="B9" s="455" t="s">
        <v>1201</v>
      </c>
      <c r="C9" s="103" t="s">
        <v>413</v>
      </c>
      <c r="D9" s="1847"/>
      <c r="E9" s="1848"/>
      <c r="F9" s="1848"/>
      <c r="G9" s="1848"/>
      <c r="H9" s="1848"/>
      <c r="I9" s="1848"/>
      <c r="J9" s="1849"/>
    </row>
    <row r="10" spans="1:14" s="17" customFormat="1" ht="78" customHeight="1" x14ac:dyDescent="0.25">
      <c r="A10" s="104" t="s">
        <v>10</v>
      </c>
      <c r="B10" s="454" t="s">
        <v>1202</v>
      </c>
      <c r="C10" s="106" t="s">
        <v>413</v>
      </c>
      <c r="D10" s="1850" t="s">
        <v>1564</v>
      </c>
      <c r="E10" s="1851"/>
      <c r="F10" s="1851"/>
      <c r="G10" s="1851"/>
      <c r="H10" s="1851"/>
      <c r="I10" s="1851"/>
      <c r="J10" s="1852"/>
      <c r="N10" s="84"/>
    </row>
    <row r="11" spans="1:14" s="17" customFormat="1" ht="75" x14ac:dyDescent="0.25">
      <c r="A11" s="452"/>
      <c r="B11" s="451" t="s">
        <v>38</v>
      </c>
      <c r="C11" s="107" t="s">
        <v>413</v>
      </c>
      <c r="D11" s="108">
        <v>0</v>
      </c>
      <c r="E11" s="108">
        <v>0</v>
      </c>
      <c r="F11" s="108">
        <v>0</v>
      </c>
      <c r="G11" s="108"/>
      <c r="H11" s="108">
        <v>0</v>
      </c>
      <c r="I11" s="108">
        <v>0</v>
      </c>
      <c r="J11" s="109"/>
    </row>
    <row r="12" spans="1:14" s="17" customFormat="1" ht="18.75" x14ac:dyDescent="0.25">
      <c r="A12" s="1853" t="s">
        <v>84</v>
      </c>
      <c r="B12" s="1854"/>
      <c r="C12" s="1854"/>
      <c r="D12" s="1854"/>
      <c r="E12" s="1854"/>
      <c r="F12" s="1854"/>
      <c r="G12" s="1854"/>
      <c r="H12" s="1854"/>
      <c r="I12" s="1854"/>
      <c r="J12" s="1854"/>
    </row>
    <row r="13" spans="1:14" ht="98.25" customHeight="1" x14ac:dyDescent="0.25">
      <c r="A13" s="110" t="s">
        <v>9</v>
      </c>
      <c r="B13" s="111" t="s">
        <v>1203</v>
      </c>
      <c r="C13" s="111" t="s">
        <v>19</v>
      </c>
      <c r="D13" s="108">
        <v>0</v>
      </c>
      <c r="E13" s="108">
        <v>0</v>
      </c>
      <c r="F13" s="108">
        <v>0</v>
      </c>
      <c r="G13" s="108"/>
      <c r="H13" s="108">
        <v>0</v>
      </c>
      <c r="I13" s="108">
        <v>0</v>
      </c>
      <c r="J13" s="112"/>
    </row>
    <row r="14" spans="1:14" ht="26.25" hidden="1" customHeight="1" x14ac:dyDescent="0.3">
      <c r="A14" s="104"/>
      <c r="B14" s="475" t="s">
        <v>85</v>
      </c>
      <c r="C14" s="113"/>
      <c r="D14" s="114">
        <v>4860</v>
      </c>
      <c r="E14" s="114">
        <f>E13</f>
        <v>0</v>
      </c>
      <c r="F14" s="115">
        <f>E14/D14*100</f>
        <v>0</v>
      </c>
      <c r="G14" s="116"/>
      <c r="H14" s="114">
        <f>H13</f>
        <v>0</v>
      </c>
      <c r="I14" s="117">
        <f>H14/D14*100</f>
        <v>0</v>
      </c>
      <c r="J14" s="118"/>
    </row>
    <row r="15" spans="1:14" ht="41.25" hidden="1" customHeight="1" x14ac:dyDescent="0.25">
      <c r="A15" s="452" t="s">
        <v>17</v>
      </c>
      <c r="B15" s="454" t="s">
        <v>86</v>
      </c>
      <c r="C15" s="454"/>
      <c r="D15" s="100">
        <f>E15+F15+H15+I15</f>
        <v>0</v>
      </c>
      <c r="E15" s="100">
        <v>0</v>
      </c>
      <c r="F15" s="100">
        <v>0</v>
      </c>
      <c r="G15" s="120"/>
      <c r="H15" s="100">
        <v>0</v>
      </c>
      <c r="I15" s="100">
        <v>0</v>
      </c>
      <c r="J15" s="121">
        <v>0</v>
      </c>
    </row>
    <row r="16" spans="1:14" ht="26.25" hidden="1" customHeight="1" x14ac:dyDescent="0.25">
      <c r="A16" s="122"/>
      <c r="B16" s="123" t="s">
        <v>87</v>
      </c>
      <c r="C16" s="123"/>
      <c r="D16" s="124">
        <f>D15</f>
        <v>0</v>
      </c>
      <c r="E16" s="124">
        <f>E15</f>
        <v>0</v>
      </c>
      <c r="F16" s="124">
        <f>F15</f>
        <v>0</v>
      </c>
      <c r="G16" s="125"/>
      <c r="H16" s="124">
        <f>H15</f>
        <v>0</v>
      </c>
      <c r="I16" s="124">
        <f>I15</f>
        <v>0</v>
      </c>
      <c r="J16" s="126">
        <v>0</v>
      </c>
    </row>
    <row r="17" spans="1:10" s="17" customFormat="1" ht="99" customHeight="1" x14ac:dyDescent="0.25">
      <c r="A17" s="104" t="s">
        <v>11</v>
      </c>
      <c r="B17" s="676" t="s">
        <v>1329</v>
      </c>
      <c r="C17" s="676" t="s">
        <v>19</v>
      </c>
      <c r="D17" s="127">
        <v>0</v>
      </c>
      <c r="E17" s="127">
        <v>0</v>
      </c>
      <c r="F17" s="127">
        <v>0</v>
      </c>
      <c r="G17" s="128" t="s">
        <v>1565</v>
      </c>
      <c r="H17" s="127">
        <v>0</v>
      </c>
      <c r="I17" s="127">
        <v>0</v>
      </c>
      <c r="J17" s="129"/>
    </row>
    <row r="18" spans="1:10" s="18" customFormat="1" ht="101.25" customHeight="1" x14ac:dyDescent="0.25">
      <c r="A18" s="130"/>
      <c r="B18" s="131" t="s">
        <v>88</v>
      </c>
      <c r="C18" s="123" t="s">
        <v>19</v>
      </c>
      <c r="D18" s="132">
        <f>D13</f>
        <v>0</v>
      </c>
      <c r="E18" s="132">
        <f>E13</f>
        <v>0</v>
      </c>
      <c r="F18" s="132">
        <f>F13</f>
        <v>0</v>
      </c>
      <c r="G18" s="133"/>
      <c r="H18" s="132">
        <f>H13</f>
        <v>0</v>
      </c>
      <c r="I18" s="132">
        <f>I13</f>
        <v>0</v>
      </c>
      <c r="J18" s="133"/>
    </row>
    <row r="19" spans="1:10" s="18" customFormat="1" ht="101.25" customHeight="1" x14ac:dyDescent="0.25">
      <c r="A19" s="456"/>
      <c r="B19" s="456" t="s">
        <v>69</v>
      </c>
      <c r="C19" s="455" t="s">
        <v>19</v>
      </c>
      <c r="D19" s="132">
        <f>D18+D11</f>
        <v>0</v>
      </c>
      <c r="E19" s="132">
        <f>E18+E11</f>
        <v>0</v>
      </c>
      <c r="F19" s="132">
        <f>F14</f>
        <v>0</v>
      </c>
      <c r="G19" s="133"/>
      <c r="H19" s="132">
        <f>H18+H11</f>
        <v>0</v>
      </c>
      <c r="I19" s="132">
        <f>I14</f>
        <v>0</v>
      </c>
      <c r="J19" s="116"/>
    </row>
    <row r="20" spans="1:10" ht="20.25" customHeight="1" x14ac:dyDescent="0.3">
      <c r="A20" s="97"/>
      <c r="B20" s="471"/>
      <c r="C20" s="471"/>
      <c r="D20" s="97"/>
      <c r="E20" s="471"/>
      <c r="F20" s="471"/>
      <c r="G20" s="377"/>
      <c r="H20" s="471"/>
      <c r="I20" s="471"/>
      <c r="J20" s="377"/>
    </row>
    <row r="21" spans="1:10" ht="20.25" customHeight="1" x14ac:dyDescent="0.25">
      <c r="B21" s="1855"/>
      <c r="C21" s="1855"/>
      <c r="D21" s="1855"/>
      <c r="E21" s="1855"/>
      <c r="F21" s="1855"/>
      <c r="G21" s="1855"/>
      <c r="H21" s="1855"/>
      <c r="I21" s="1855"/>
    </row>
  </sheetData>
  <mergeCells count="10">
    <mergeCell ref="A1:J1"/>
    <mergeCell ref="A2:J2"/>
    <mergeCell ref="A3:J3"/>
    <mergeCell ref="A4:J4"/>
    <mergeCell ref="A5:J5"/>
    <mergeCell ref="D9:J9"/>
    <mergeCell ref="D10:J10"/>
    <mergeCell ref="A12:J12"/>
    <mergeCell ref="B21:I21"/>
    <mergeCell ref="A8:J8"/>
  </mergeCells>
  <pageMargins left="0.78740157480314965" right="0.39370078740157483" top="0.78740157480314965" bottom="0.78740157480314965" header="0.51181102362204722" footer="0.39370078740157483"/>
  <pageSetup paperSize="9" scale="62" firstPageNumber="11" fitToHeight="0" orientation="landscape" useFirstPageNumber="1" r:id="rId1"/>
  <headerFooter alignWithMargins="0">
    <oddFooter>&amp;R&amp;"Times New Roman,обычный"&amp;14&amp;P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132"/>
  <sheetViews>
    <sheetView topLeftCell="A57" zoomScale="70" zoomScaleNormal="70" zoomScaleSheetLayoutView="70" zoomScalePageLayoutView="71" workbookViewId="0">
      <selection activeCell="M59" sqref="M59"/>
    </sheetView>
  </sheetViews>
  <sheetFormatPr defaultColWidth="11.42578125" defaultRowHeight="20.25" customHeight="1" x14ac:dyDescent="0.25"/>
  <cols>
    <col min="1" max="1" width="8.7109375" style="16" customWidth="1"/>
    <col min="2" max="2" width="42.7109375" style="818" customWidth="1"/>
    <col min="3" max="3" width="17.140625" style="818" customWidth="1"/>
    <col min="4" max="5" width="17.7109375" style="543" customWidth="1"/>
    <col min="6" max="6" width="12.28515625" style="818" customWidth="1"/>
    <col min="7" max="7" width="38" style="20" customWidth="1"/>
    <col min="8" max="8" width="17.7109375" style="543" customWidth="1"/>
    <col min="9" max="9" width="12.85546875" style="818" customWidth="1"/>
    <col min="10" max="10" width="30.7109375" style="20" customWidth="1"/>
    <col min="11" max="11" width="13.28515625" style="818" hidden="1" customWidth="1"/>
    <col min="12" max="256" width="11.42578125" style="818"/>
    <col min="257" max="257" width="8.7109375" style="818" customWidth="1"/>
    <col min="258" max="258" width="45.7109375" style="818" customWidth="1"/>
    <col min="259" max="259" width="15.7109375" style="818" customWidth="1"/>
    <col min="260" max="261" width="17.7109375" style="818" customWidth="1"/>
    <col min="262" max="262" width="15.28515625" style="818" customWidth="1"/>
    <col min="263" max="263" width="35.7109375" style="818" customWidth="1"/>
    <col min="264" max="264" width="17.7109375" style="818" customWidth="1"/>
    <col min="265" max="265" width="15.28515625" style="818" customWidth="1"/>
    <col min="266" max="266" width="30.7109375" style="818" customWidth="1"/>
    <col min="267" max="267" width="13.28515625" style="818" bestFit="1" customWidth="1"/>
    <col min="268" max="512" width="11.42578125" style="818"/>
    <col min="513" max="513" width="8.7109375" style="818" customWidth="1"/>
    <col min="514" max="514" width="45.7109375" style="818" customWidth="1"/>
    <col min="515" max="515" width="15.7109375" style="818" customWidth="1"/>
    <col min="516" max="517" width="17.7109375" style="818" customWidth="1"/>
    <col min="518" max="518" width="15.28515625" style="818" customWidth="1"/>
    <col min="519" max="519" width="35.7109375" style="818" customWidth="1"/>
    <col min="520" max="520" width="17.7109375" style="818" customWidth="1"/>
    <col min="521" max="521" width="15.28515625" style="818" customWidth="1"/>
    <col min="522" max="522" width="30.7109375" style="818" customWidth="1"/>
    <col min="523" max="523" width="13.28515625" style="818" bestFit="1" customWidth="1"/>
    <col min="524" max="768" width="11.42578125" style="818"/>
    <col min="769" max="769" width="8.7109375" style="818" customWidth="1"/>
    <col min="770" max="770" width="45.7109375" style="818" customWidth="1"/>
    <col min="771" max="771" width="15.7109375" style="818" customWidth="1"/>
    <col min="772" max="773" width="17.7109375" style="818" customWidth="1"/>
    <col min="774" max="774" width="15.28515625" style="818" customWidth="1"/>
    <col min="775" max="775" width="35.7109375" style="818" customWidth="1"/>
    <col min="776" max="776" width="17.7109375" style="818" customWidth="1"/>
    <col min="777" max="777" width="15.28515625" style="818" customWidth="1"/>
    <col min="778" max="778" width="30.7109375" style="818" customWidth="1"/>
    <col min="779" max="779" width="13.28515625" style="818" bestFit="1" customWidth="1"/>
    <col min="780" max="1024" width="11.42578125" style="818"/>
    <col min="1025" max="1025" width="8.7109375" style="818" customWidth="1"/>
    <col min="1026" max="1026" width="45.7109375" style="818" customWidth="1"/>
    <col min="1027" max="1027" width="15.7109375" style="818" customWidth="1"/>
    <col min="1028" max="1029" width="17.7109375" style="818" customWidth="1"/>
    <col min="1030" max="1030" width="15.28515625" style="818" customWidth="1"/>
    <col min="1031" max="1031" width="35.7109375" style="818" customWidth="1"/>
    <col min="1032" max="1032" width="17.7109375" style="818" customWidth="1"/>
    <col min="1033" max="1033" width="15.28515625" style="818" customWidth="1"/>
    <col min="1034" max="1034" width="30.7109375" style="818" customWidth="1"/>
    <col min="1035" max="1035" width="13.28515625" style="818" bestFit="1" customWidth="1"/>
    <col min="1036" max="1280" width="11.42578125" style="818"/>
    <col min="1281" max="1281" width="8.7109375" style="818" customWidth="1"/>
    <col min="1282" max="1282" width="45.7109375" style="818" customWidth="1"/>
    <col min="1283" max="1283" width="15.7109375" style="818" customWidth="1"/>
    <col min="1284" max="1285" width="17.7109375" style="818" customWidth="1"/>
    <col min="1286" max="1286" width="15.28515625" style="818" customWidth="1"/>
    <col min="1287" max="1287" width="35.7109375" style="818" customWidth="1"/>
    <col min="1288" max="1288" width="17.7109375" style="818" customWidth="1"/>
    <col min="1289" max="1289" width="15.28515625" style="818" customWidth="1"/>
    <col min="1290" max="1290" width="30.7109375" style="818" customWidth="1"/>
    <col min="1291" max="1291" width="13.28515625" style="818" bestFit="1" customWidth="1"/>
    <col min="1292" max="1536" width="11.42578125" style="818"/>
    <col min="1537" max="1537" width="8.7109375" style="818" customWidth="1"/>
    <col min="1538" max="1538" width="45.7109375" style="818" customWidth="1"/>
    <col min="1539" max="1539" width="15.7109375" style="818" customWidth="1"/>
    <col min="1540" max="1541" width="17.7109375" style="818" customWidth="1"/>
    <col min="1542" max="1542" width="15.28515625" style="818" customWidth="1"/>
    <col min="1543" max="1543" width="35.7109375" style="818" customWidth="1"/>
    <col min="1544" max="1544" width="17.7109375" style="818" customWidth="1"/>
    <col min="1545" max="1545" width="15.28515625" style="818" customWidth="1"/>
    <col min="1546" max="1546" width="30.7109375" style="818" customWidth="1"/>
    <col min="1547" max="1547" width="13.28515625" style="818" bestFit="1" customWidth="1"/>
    <col min="1548" max="1792" width="11.42578125" style="818"/>
    <col min="1793" max="1793" width="8.7109375" style="818" customWidth="1"/>
    <col min="1794" max="1794" width="45.7109375" style="818" customWidth="1"/>
    <col min="1795" max="1795" width="15.7109375" style="818" customWidth="1"/>
    <col min="1796" max="1797" width="17.7109375" style="818" customWidth="1"/>
    <col min="1798" max="1798" width="15.28515625" style="818" customWidth="1"/>
    <col min="1799" max="1799" width="35.7109375" style="818" customWidth="1"/>
    <col min="1800" max="1800" width="17.7109375" style="818" customWidth="1"/>
    <col min="1801" max="1801" width="15.28515625" style="818" customWidth="1"/>
    <col min="1802" max="1802" width="30.7109375" style="818" customWidth="1"/>
    <col min="1803" max="1803" width="13.28515625" style="818" bestFit="1" customWidth="1"/>
    <col min="1804" max="2048" width="11.42578125" style="818"/>
    <col min="2049" max="2049" width="8.7109375" style="818" customWidth="1"/>
    <col min="2050" max="2050" width="45.7109375" style="818" customWidth="1"/>
    <col min="2051" max="2051" width="15.7109375" style="818" customWidth="1"/>
    <col min="2052" max="2053" width="17.7109375" style="818" customWidth="1"/>
    <col min="2054" max="2054" width="15.28515625" style="818" customWidth="1"/>
    <col min="2055" max="2055" width="35.7109375" style="818" customWidth="1"/>
    <col min="2056" max="2056" width="17.7109375" style="818" customWidth="1"/>
    <col min="2057" max="2057" width="15.28515625" style="818" customWidth="1"/>
    <col min="2058" max="2058" width="30.7109375" style="818" customWidth="1"/>
    <col min="2059" max="2059" width="13.28515625" style="818" bestFit="1" customWidth="1"/>
    <col min="2060" max="2304" width="11.42578125" style="818"/>
    <col min="2305" max="2305" width="8.7109375" style="818" customWidth="1"/>
    <col min="2306" max="2306" width="45.7109375" style="818" customWidth="1"/>
    <col min="2307" max="2307" width="15.7109375" style="818" customWidth="1"/>
    <col min="2308" max="2309" width="17.7109375" style="818" customWidth="1"/>
    <col min="2310" max="2310" width="15.28515625" style="818" customWidth="1"/>
    <col min="2311" max="2311" width="35.7109375" style="818" customWidth="1"/>
    <col min="2312" max="2312" width="17.7109375" style="818" customWidth="1"/>
    <col min="2313" max="2313" width="15.28515625" style="818" customWidth="1"/>
    <col min="2314" max="2314" width="30.7109375" style="818" customWidth="1"/>
    <col min="2315" max="2315" width="13.28515625" style="818" bestFit="1" customWidth="1"/>
    <col min="2316" max="2560" width="11.42578125" style="818"/>
    <col min="2561" max="2561" width="8.7109375" style="818" customWidth="1"/>
    <col min="2562" max="2562" width="45.7109375" style="818" customWidth="1"/>
    <col min="2563" max="2563" width="15.7109375" style="818" customWidth="1"/>
    <col min="2564" max="2565" width="17.7109375" style="818" customWidth="1"/>
    <col min="2566" max="2566" width="15.28515625" style="818" customWidth="1"/>
    <col min="2567" max="2567" width="35.7109375" style="818" customWidth="1"/>
    <col min="2568" max="2568" width="17.7109375" style="818" customWidth="1"/>
    <col min="2569" max="2569" width="15.28515625" style="818" customWidth="1"/>
    <col min="2570" max="2570" width="30.7109375" style="818" customWidth="1"/>
    <col min="2571" max="2571" width="13.28515625" style="818" bestFit="1" customWidth="1"/>
    <col min="2572" max="2816" width="11.42578125" style="818"/>
    <col min="2817" max="2817" width="8.7109375" style="818" customWidth="1"/>
    <col min="2818" max="2818" width="45.7109375" style="818" customWidth="1"/>
    <col min="2819" max="2819" width="15.7109375" style="818" customWidth="1"/>
    <col min="2820" max="2821" width="17.7109375" style="818" customWidth="1"/>
    <col min="2822" max="2822" width="15.28515625" style="818" customWidth="1"/>
    <col min="2823" max="2823" width="35.7109375" style="818" customWidth="1"/>
    <col min="2824" max="2824" width="17.7109375" style="818" customWidth="1"/>
    <col min="2825" max="2825" width="15.28515625" style="818" customWidth="1"/>
    <col min="2826" max="2826" width="30.7109375" style="818" customWidth="1"/>
    <col min="2827" max="2827" width="13.28515625" style="818" bestFit="1" customWidth="1"/>
    <col min="2828" max="3072" width="11.42578125" style="818"/>
    <col min="3073" max="3073" width="8.7109375" style="818" customWidth="1"/>
    <col min="3074" max="3074" width="45.7109375" style="818" customWidth="1"/>
    <col min="3075" max="3075" width="15.7109375" style="818" customWidth="1"/>
    <col min="3076" max="3077" width="17.7109375" style="818" customWidth="1"/>
    <col min="3078" max="3078" width="15.28515625" style="818" customWidth="1"/>
    <col min="3079" max="3079" width="35.7109375" style="818" customWidth="1"/>
    <col min="3080" max="3080" width="17.7109375" style="818" customWidth="1"/>
    <col min="3081" max="3081" width="15.28515625" style="818" customWidth="1"/>
    <col min="3082" max="3082" width="30.7109375" style="818" customWidth="1"/>
    <col min="3083" max="3083" width="13.28515625" style="818" bestFit="1" customWidth="1"/>
    <col min="3084" max="3328" width="11.42578125" style="818"/>
    <col min="3329" max="3329" width="8.7109375" style="818" customWidth="1"/>
    <col min="3330" max="3330" width="45.7109375" style="818" customWidth="1"/>
    <col min="3331" max="3331" width="15.7109375" style="818" customWidth="1"/>
    <col min="3332" max="3333" width="17.7109375" style="818" customWidth="1"/>
    <col min="3334" max="3334" width="15.28515625" style="818" customWidth="1"/>
    <col min="3335" max="3335" width="35.7109375" style="818" customWidth="1"/>
    <col min="3336" max="3336" width="17.7109375" style="818" customWidth="1"/>
    <col min="3337" max="3337" width="15.28515625" style="818" customWidth="1"/>
    <col min="3338" max="3338" width="30.7109375" style="818" customWidth="1"/>
    <col min="3339" max="3339" width="13.28515625" style="818" bestFit="1" customWidth="1"/>
    <col min="3340" max="3584" width="11.42578125" style="818"/>
    <col min="3585" max="3585" width="8.7109375" style="818" customWidth="1"/>
    <col min="3586" max="3586" width="45.7109375" style="818" customWidth="1"/>
    <col min="3587" max="3587" width="15.7109375" style="818" customWidth="1"/>
    <col min="3588" max="3589" width="17.7109375" style="818" customWidth="1"/>
    <col min="3590" max="3590" width="15.28515625" style="818" customWidth="1"/>
    <col min="3591" max="3591" width="35.7109375" style="818" customWidth="1"/>
    <col min="3592" max="3592" width="17.7109375" style="818" customWidth="1"/>
    <col min="3593" max="3593" width="15.28515625" style="818" customWidth="1"/>
    <col min="3594" max="3594" width="30.7109375" style="818" customWidth="1"/>
    <col min="3595" max="3595" width="13.28515625" style="818" bestFit="1" customWidth="1"/>
    <col min="3596" max="3840" width="11.42578125" style="818"/>
    <col min="3841" max="3841" width="8.7109375" style="818" customWidth="1"/>
    <col min="3842" max="3842" width="45.7109375" style="818" customWidth="1"/>
    <col min="3843" max="3843" width="15.7109375" style="818" customWidth="1"/>
    <col min="3844" max="3845" width="17.7109375" style="818" customWidth="1"/>
    <col min="3846" max="3846" width="15.28515625" style="818" customWidth="1"/>
    <col min="3847" max="3847" width="35.7109375" style="818" customWidth="1"/>
    <col min="3848" max="3848" width="17.7109375" style="818" customWidth="1"/>
    <col min="3849" max="3849" width="15.28515625" style="818" customWidth="1"/>
    <col min="3850" max="3850" width="30.7109375" style="818" customWidth="1"/>
    <col min="3851" max="3851" width="13.28515625" style="818" bestFit="1" customWidth="1"/>
    <col min="3852" max="4096" width="11.42578125" style="818"/>
    <col min="4097" max="4097" width="8.7109375" style="818" customWidth="1"/>
    <col min="4098" max="4098" width="45.7109375" style="818" customWidth="1"/>
    <col min="4099" max="4099" width="15.7109375" style="818" customWidth="1"/>
    <col min="4100" max="4101" width="17.7109375" style="818" customWidth="1"/>
    <col min="4102" max="4102" width="15.28515625" style="818" customWidth="1"/>
    <col min="4103" max="4103" width="35.7109375" style="818" customWidth="1"/>
    <col min="4104" max="4104" width="17.7109375" style="818" customWidth="1"/>
    <col min="4105" max="4105" width="15.28515625" style="818" customWidth="1"/>
    <col min="4106" max="4106" width="30.7109375" style="818" customWidth="1"/>
    <col min="4107" max="4107" width="13.28515625" style="818" bestFit="1" customWidth="1"/>
    <col min="4108" max="4352" width="11.42578125" style="818"/>
    <col min="4353" max="4353" width="8.7109375" style="818" customWidth="1"/>
    <col min="4354" max="4354" width="45.7109375" style="818" customWidth="1"/>
    <col min="4355" max="4355" width="15.7109375" style="818" customWidth="1"/>
    <col min="4356" max="4357" width="17.7109375" style="818" customWidth="1"/>
    <col min="4358" max="4358" width="15.28515625" style="818" customWidth="1"/>
    <col min="4359" max="4359" width="35.7109375" style="818" customWidth="1"/>
    <col min="4360" max="4360" width="17.7109375" style="818" customWidth="1"/>
    <col min="4361" max="4361" width="15.28515625" style="818" customWidth="1"/>
    <col min="4362" max="4362" width="30.7109375" style="818" customWidth="1"/>
    <col min="4363" max="4363" width="13.28515625" style="818" bestFit="1" customWidth="1"/>
    <col min="4364" max="4608" width="11.42578125" style="818"/>
    <col min="4609" max="4609" width="8.7109375" style="818" customWidth="1"/>
    <col min="4610" max="4610" width="45.7109375" style="818" customWidth="1"/>
    <col min="4611" max="4611" width="15.7109375" style="818" customWidth="1"/>
    <col min="4612" max="4613" width="17.7109375" style="818" customWidth="1"/>
    <col min="4614" max="4614" width="15.28515625" style="818" customWidth="1"/>
    <col min="4615" max="4615" width="35.7109375" style="818" customWidth="1"/>
    <col min="4616" max="4616" width="17.7109375" style="818" customWidth="1"/>
    <col min="4617" max="4617" width="15.28515625" style="818" customWidth="1"/>
    <col min="4618" max="4618" width="30.7109375" style="818" customWidth="1"/>
    <col min="4619" max="4619" width="13.28515625" style="818" bestFit="1" customWidth="1"/>
    <col min="4620" max="4864" width="11.42578125" style="818"/>
    <col min="4865" max="4865" width="8.7109375" style="818" customWidth="1"/>
    <col min="4866" max="4866" width="45.7109375" style="818" customWidth="1"/>
    <col min="4867" max="4867" width="15.7109375" style="818" customWidth="1"/>
    <col min="4868" max="4869" width="17.7109375" style="818" customWidth="1"/>
    <col min="4870" max="4870" width="15.28515625" style="818" customWidth="1"/>
    <col min="4871" max="4871" width="35.7109375" style="818" customWidth="1"/>
    <col min="4872" max="4872" width="17.7109375" style="818" customWidth="1"/>
    <col min="4873" max="4873" width="15.28515625" style="818" customWidth="1"/>
    <col min="4874" max="4874" width="30.7109375" style="818" customWidth="1"/>
    <col min="4875" max="4875" width="13.28515625" style="818" bestFit="1" customWidth="1"/>
    <col min="4876" max="5120" width="11.42578125" style="818"/>
    <col min="5121" max="5121" width="8.7109375" style="818" customWidth="1"/>
    <col min="5122" max="5122" width="45.7109375" style="818" customWidth="1"/>
    <col min="5123" max="5123" width="15.7109375" style="818" customWidth="1"/>
    <col min="5124" max="5125" width="17.7109375" style="818" customWidth="1"/>
    <col min="5126" max="5126" width="15.28515625" style="818" customWidth="1"/>
    <col min="5127" max="5127" width="35.7109375" style="818" customWidth="1"/>
    <col min="5128" max="5128" width="17.7109375" style="818" customWidth="1"/>
    <col min="5129" max="5129" width="15.28515625" style="818" customWidth="1"/>
    <col min="5130" max="5130" width="30.7109375" style="818" customWidth="1"/>
    <col min="5131" max="5131" width="13.28515625" style="818" bestFit="1" customWidth="1"/>
    <col min="5132" max="5376" width="11.42578125" style="818"/>
    <col min="5377" max="5377" width="8.7109375" style="818" customWidth="1"/>
    <col min="5378" max="5378" width="45.7109375" style="818" customWidth="1"/>
    <col min="5379" max="5379" width="15.7109375" style="818" customWidth="1"/>
    <col min="5380" max="5381" width="17.7109375" style="818" customWidth="1"/>
    <col min="5382" max="5382" width="15.28515625" style="818" customWidth="1"/>
    <col min="5383" max="5383" width="35.7109375" style="818" customWidth="1"/>
    <col min="5384" max="5384" width="17.7109375" style="818" customWidth="1"/>
    <col min="5385" max="5385" width="15.28515625" style="818" customWidth="1"/>
    <col min="5386" max="5386" width="30.7109375" style="818" customWidth="1"/>
    <col min="5387" max="5387" width="13.28515625" style="818" bestFit="1" customWidth="1"/>
    <col min="5388" max="5632" width="11.42578125" style="818"/>
    <col min="5633" max="5633" width="8.7109375" style="818" customWidth="1"/>
    <col min="5634" max="5634" width="45.7109375" style="818" customWidth="1"/>
    <col min="5635" max="5635" width="15.7109375" style="818" customWidth="1"/>
    <col min="5636" max="5637" width="17.7109375" style="818" customWidth="1"/>
    <col min="5638" max="5638" width="15.28515625" style="818" customWidth="1"/>
    <col min="5639" max="5639" width="35.7109375" style="818" customWidth="1"/>
    <col min="5640" max="5640" width="17.7109375" style="818" customWidth="1"/>
    <col min="5641" max="5641" width="15.28515625" style="818" customWidth="1"/>
    <col min="5642" max="5642" width="30.7109375" style="818" customWidth="1"/>
    <col min="5643" max="5643" width="13.28515625" style="818" bestFit="1" customWidth="1"/>
    <col min="5644" max="5888" width="11.42578125" style="818"/>
    <col min="5889" max="5889" width="8.7109375" style="818" customWidth="1"/>
    <col min="5890" max="5890" width="45.7109375" style="818" customWidth="1"/>
    <col min="5891" max="5891" width="15.7109375" style="818" customWidth="1"/>
    <col min="5892" max="5893" width="17.7109375" style="818" customWidth="1"/>
    <col min="5894" max="5894" width="15.28515625" style="818" customWidth="1"/>
    <col min="5895" max="5895" width="35.7109375" style="818" customWidth="1"/>
    <col min="5896" max="5896" width="17.7109375" style="818" customWidth="1"/>
    <col min="5897" max="5897" width="15.28515625" style="818" customWidth="1"/>
    <col min="5898" max="5898" width="30.7109375" style="818" customWidth="1"/>
    <col min="5899" max="5899" width="13.28515625" style="818" bestFit="1" customWidth="1"/>
    <col min="5900" max="6144" width="11.42578125" style="818"/>
    <col min="6145" max="6145" width="8.7109375" style="818" customWidth="1"/>
    <col min="6146" max="6146" width="45.7109375" style="818" customWidth="1"/>
    <col min="6147" max="6147" width="15.7109375" style="818" customWidth="1"/>
    <col min="6148" max="6149" width="17.7109375" style="818" customWidth="1"/>
    <col min="6150" max="6150" width="15.28515625" style="818" customWidth="1"/>
    <col min="6151" max="6151" width="35.7109375" style="818" customWidth="1"/>
    <col min="6152" max="6152" width="17.7109375" style="818" customWidth="1"/>
    <col min="6153" max="6153" width="15.28515625" style="818" customWidth="1"/>
    <col min="6154" max="6154" width="30.7109375" style="818" customWidth="1"/>
    <col min="6155" max="6155" width="13.28515625" style="818" bestFit="1" customWidth="1"/>
    <col min="6156" max="6400" width="11.42578125" style="818"/>
    <col min="6401" max="6401" width="8.7109375" style="818" customWidth="1"/>
    <col min="6402" max="6402" width="45.7109375" style="818" customWidth="1"/>
    <col min="6403" max="6403" width="15.7109375" style="818" customWidth="1"/>
    <col min="6404" max="6405" width="17.7109375" style="818" customWidth="1"/>
    <col min="6406" max="6406" width="15.28515625" style="818" customWidth="1"/>
    <col min="6407" max="6407" width="35.7109375" style="818" customWidth="1"/>
    <col min="6408" max="6408" width="17.7109375" style="818" customWidth="1"/>
    <col min="6409" max="6409" width="15.28515625" style="818" customWidth="1"/>
    <col min="6410" max="6410" width="30.7109375" style="818" customWidth="1"/>
    <col min="6411" max="6411" width="13.28515625" style="818" bestFit="1" customWidth="1"/>
    <col min="6412" max="6656" width="11.42578125" style="818"/>
    <col min="6657" max="6657" width="8.7109375" style="818" customWidth="1"/>
    <col min="6658" max="6658" width="45.7109375" style="818" customWidth="1"/>
    <col min="6659" max="6659" width="15.7109375" style="818" customWidth="1"/>
    <col min="6660" max="6661" width="17.7109375" style="818" customWidth="1"/>
    <col min="6662" max="6662" width="15.28515625" style="818" customWidth="1"/>
    <col min="6663" max="6663" width="35.7109375" style="818" customWidth="1"/>
    <col min="6664" max="6664" width="17.7109375" style="818" customWidth="1"/>
    <col min="6665" max="6665" width="15.28515625" style="818" customWidth="1"/>
    <col min="6666" max="6666" width="30.7109375" style="818" customWidth="1"/>
    <col min="6667" max="6667" width="13.28515625" style="818" bestFit="1" customWidth="1"/>
    <col min="6668" max="6912" width="11.42578125" style="818"/>
    <col min="6913" max="6913" width="8.7109375" style="818" customWidth="1"/>
    <col min="6914" max="6914" width="45.7109375" style="818" customWidth="1"/>
    <col min="6915" max="6915" width="15.7109375" style="818" customWidth="1"/>
    <col min="6916" max="6917" width="17.7109375" style="818" customWidth="1"/>
    <col min="6918" max="6918" width="15.28515625" style="818" customWidth="1"/>
    <col min="6919" max="6919" width="35.7109375" style="818" customWidth="1"/>
    <col min="6920" max="6920" width="17.7109375" style="818" customWidth="1"/>
    <col min="6921" max="6921" width="15.28515625" style="818" customWidth="1"/>
    <col min="6922" max="6922" width="30.7109375" style="818" customWidth="1"/>
    <col min="6923" max="6923" width="13.28515625" style="818" bestFit="1" customWidth="1"/>
    <col min="6924" max="7168" width="11.42578125" style="818"/>
    <col min="7169" max="7169" width="8.7109375" style="818" customWidth="1"/>
    <col min="7170" max="7170" width="45.7109375" style="818" customWidth="1"/>
    <col min="7171" max="7171" width="15.7109375" style="818" customWidth="1"/>
    <col min="7172" max="7173" width="17.7109375" style="818" customWidth="1"/>
    <col min="7174" max="7174" width="15.28515625" style="818" customWidth="1"/>
    <col min="7175" max="7175" width="35.7109375" style="818" customWidth="1"/>
    <col min="7176" max="7176" width="17.7109375" style="818" customWidth="1"/>
    <col min="7177" max="7177" width="15.28515625" style="818" customWidth="1"/>
    <col min="7178" max="7178" width="30.7109375" style="818" customWidth="1"/>
    <col min="7179" max="7179" width="13.28515625" style="818" bestFit="1" customWidth="1"/>
    <col min="7180" max="7424" width="11.42578125" style="818"/>
    <col min="7425" max="7425" width="8.7109375" style="818" customWidth="1"/>
    <col min="7426" max="7426" width="45.7109375" style="818" customWidth="1"/>
    <col min="7427" max="7427" width="15.7109375" style="818" customWidth="1"/>
    <col min="7428" max="7429" width="17.7109375" style="818" customWidth="1"/>
    <col min="7430" max="7430" width="15.28515625" style="818" customWidth="1"/>
    <col min="7431" max="7431" width="35.7109375" style="818" customWidth="1"/>
    <col min="7432" max="7432" width="17.7109375" style="818" customWidth="1"/>
    <col min="7433" max="7433" width="15.28515625" style="818" customWidth="1"/>
    <col min="7434" max="7434" width="30.7109375" style="818" customWidth="1"/>
    <col min="7435" max="7435" width="13.28515625" style="818" bestFit="1" customWidth="1"/>
    <col min="7436" max="7680" width="11.42578125" style="818"/>
    <col min="7681" max="7681" width="8.7109375" style="818" customWidth="1"/>
    <col min="7682" max="7682" width="45.7109375" style="818" customWidth="1"/>
    <col min="7683" max="7683" width="15.7109375" style="818" customWidth="1"/>
    <col min="7684" max="7685" width="17.7109375" style="818" customWidth="1"/>
    <col min="7686" max="7686" width="15.28515625" style="818" customWidth="1"/>
    <col min="7687" max="7687" width="35.7109375" style="818" customWidth="1"/>
    <col min="7688" max="7688" width="17.7109375" style="818" customWidth="1"/>
    <col min="7689" max="7689" width="15.28515625" style="818" customWidth="1"/>
    <col min="7690" max="7690" width="30.7109375" style="818" customWidth="1"/>
    <col min="7691" max="7691" width="13.28515625" style="818" bestFit="1" customWidth="1"/>
    <col min="7692" max="7936" width="11.42578125" style="818"/>
    <col min="7937" max="7937" width="8.7109375" style="818" customWidth="1"/>
    <col min="7938" max="7938" width="45.7109375" style="818" customWidth="1"/>
    <col min="7939" max="7939" width="15.7109375" style="818" customWidth="1"/>
    <col min="7940" max="7941" width="17.7109375" style="818" customWidth="1"/>
    <col min="7942" max="7942" width="15.28515625" style="818" customWidth="1"/>
    <col min="7943" max="7943" width="35.7109375" style="818" customWidth="1"/>
    <col min="7944" max="7944" width="17.7109375" style="818" customWidth="1"/>
    <col min="7945" max="7945" width="15.28515625" style="818" customWidth="1"/>
    <col min="7946" max="7946" width="30.7109375" style="818" customWidth="1"/>
    <col min="7947" max="7947" width="13.28515625" style="818" bestFit="1" customWidth="1"/>
    <col min="7948" max="8192" width="11.42578125" style="818"/>
    <col min="8193" max="8193" width="8.7109375" style="818" customWidth="1"/>
    <col min="8194" max="8194" width="45.7109375" style="818" customWidth="1"/>
    <col min="8195" max="8195" width="15.7109375" style="818" customWidth="1"/>
    <col min="8196" max="8197" width="17.7109375" style="818" customWidth="1"/>
    <col min="8198" max="8198" width="15.28515625" style="818" customWidth="1"/>
    <col min="8199" max="8199" width="35.7109375" style="818" customWidth="1"/>
    <col min="8200" max="8200" width="17.7109375" style="818" customWidth="1"/>
    <col min="8201" max="8201" width="15.28515625" style="818" customWidth="1"/>
    <col min="8202" max="8202" width="30.7109375" style="818" customWidth="1"/>
    <col min="8203" max="8203" width="13.28515625" style="818" bestFit="1" customWidth="1"/>
    <col min="8204" max="8448" width="11.42578125" style="818"/>
    <col min="8449" max="8449" width="8.7109375" style="818" customWidth="1"/>
    <col min="8450" max="8450" width="45.7109375" style="818" customWidth="1"/>
    <col min="8451" max="8451" width="15.7109375" style="818" customWidth="1"/>
    <col min="8452" max="8453" width="17.7109375" style="818" customWidth="1"/>
    <col min="8454" max="8454" width="15.28515625" style="818" customWidth="1"/>
    <col min="8455" max="8455" width="35.7109375" style="818" customWidth="1"/>
    <col min="8456" max="8456" width="17.7109375" style="818" customWidth="1"/>
    <col min="8457" max="8457" width="15.28515625" style="818" customWidth="1"/>
    <col min="8458" max="8458" width="30.7109375" style="818" customWidth="1"/>
    <col min="8459" max="8459" width="13.28515625" style="818" bestFit="1" customWidth="1"/>
    <col min="8460" max="8704" width="11.42578125" style="818"/>
    <col min="8705" max="8705" width="8.7109375" style="818" customWidth="1"/>
    <col min="8706" max="8706" width="45.7109375" style="818" customWidth="1"/>
    <col min="8707" max="8707" width="15.7109375" style="818" customWidth="1"/>
    <col min="8708" max="8709" width="17.7109375" style="818" customWidth="1"/>
    <col min="8710" max="8710" width="15.28515625" style="818" customWidth="1"/>
    <col min="8711" max="8711" width="35.7109375" style="818" customWidth="1"/>
    <col min="8712" max="8712" width="17.7109375" style="818" customWidth="1"/>
    <col min="8713" max="8713" width="15.28515625" style="818" customWidth="1"/>
    <col min="8714" max="8714" width="30.7109375" style="818" customWidth="1"/>
    <col min="8715" max="8715" width="13.28515625" style="818" bestFit="1" customWidth="1"/>
    <col min="8716" max="8960" width="11.42578125" style="818"/>
    <col min="8961" max="8961" width="8.7109375" style="818" customWidth="1"/>
    <col min="8962" max="8962" width="45.7109375" style="818" customWidth="1"/>
    <col min="8963" max="8963" width="15.7109375" style="818" customWidth="1"/>
    <col min="8964" max="8965" width="17.7109375" style="818" customWidth="1"/>
    <col min="8966" max="8966" width="15.28515625" style="818" customWidth="1"/>
    <col min="8967" max="8967" width="35.7109375" style="818" customWidth="1"/>
    <col min="8968" max="8968" width="17.7109375" style="818" customWidth="1"/>
    <col min="8969" max="8969" width="15.28515625" style="818" customWidth="1"/>
    <col min="8970" max="8970" width="30.7109375" style="818" customWidth="1"/>
    <col min="8971" max="8971" width="13.28515625" style="818" bestFit="1" customWidth="1"/>
    <col min="8972" max="9216" width="11.42578125" style="818"/>
    <col min="9217" max="9217" width="8.7109375" style="818" customWidth="1"/>
    <col min="9218" max="9218" width="45.7109375" style="818" customWidth="1"/>
    <col min="9219" max="9219" width="15.7109375" style="818" customWidth="1"/>
    <col min="9220" max="9221" width="17.7109375" style="818" customWidth="1"/>
    <col min="9222" max="9222" width="15.28515625" style="818" customWidth="1"/>
    <col min="9223" max="9223" width="35.7109375" style="818" customWidth="1"/>
    <col min="9224" max="9224" width="17.7109375" style="818" customWidth="1"/>
    <col min="9225" max="9225" width="15.28515625" style="818" customWidth="1"/>
    <col min="9226" max="9226" width="30.7109375" style="818" customWidth="1"/>
    <col min="9227" max="9227" width="13.28515625" style="818" bestFit="1" customWidth="1"/>
    <col min="9228" max="9472" width="11.42578125" style="818"/>
    <col min="9473" max="9473" width="8.7109375" style="818" customWidth="1"/>
    <col min="9474" max="9474" width="45.7109375" style="818" customWidth="1"/>
    <col min="9475" max="9475" width="15.7109375" style="818" customWidth="1"/>
    <col min="9476" max="9477" width="17.7109375" style="818" customWidth="1"/>
    <col min="9478" max="9478" width="15.28515625" style="818" customWidth="1"/>
    <col min="9479" max="9479" width="35.7109375" style="818" customWidth="1"/>
    <col min="9480" max="9480" width="17.7109375" style="818" customWidth="1"/>
    <col min="9481" max="9481" width="15.28515625" style="818" customWidth="1"/>
    <col min="9482" max="9482" width="30.7109375" style="818" customWidth="1"/>
    <col min="9483" max="9483" width="13.28515625" style="818" bestFit="1" customWidth="1"/>
    <col min="9484" max="9728" width="11.42578125" style="818"/>
    <col min="9729" max="9729" width="8.7109375" style="818" customWidth="1"/>
    <col min="9730" max="9730" width="45.7109375" style="818" customWidth="1"/>
    <col min="9731" max="9731" width="15.7109375" style="818" customWidth="1"/>
    <col min="9732" max="9733" width="17.7109375" style="818" customWidth="1"/>
    <col min="9734" max="9734" width="15.28515625" style="818" customWidth="1"/>
    <col min="9735" max="9735" width="35.7109375" style="818" customWidth="1"/>
    <col min="9736" max="9736" width="17.7109375" style="818" customWidth="1"/>
    <col min="9737" max="9737" width="15.28515625" style="818" customWidth="1"/>
    <col min="9738" max="9738" width="30.7109375" style="818" customWidth="1"/>
    <col min="9739" max="9739" width="13.28515625" style="818" bestFit="1" customWidth="1"/>
    <col min="9740" max="9984" width="11.42578125" style="818"/>
    <col min="9985" max="9985" width="8.7109375" style="818" customWidth="1"/>
    <col min="9986" max="9986" width="45.7109375" style="818" customWidth="1"/>
    <col min="9987" max="9987" width="15.7109375" style="818" customWidth="1"/>
    <col min="9988" max="9989" width="17.7109375" style="818" customWidth="1"/>
    <col min="9990" max="9990" width="15.28515625" style="818" customWidth="1"/>
    <col min="9991" max="9991" width="35.7109375" style="818" customWidth="1"/>
    <col min="9992" max="9992" width="17.7109375" style="818" customWidth="1"/>
    <col min="9993" max="9993" width="15.28515625" style="818" customWidth="1"/>
    <col min="9994" max="9994" width="30.7109375" style="818" customWidth="1"/>
    <col min="9995" max="9995" width="13.28515625" style="818" bestFit="1" customWidth="1"/>
    <col min="9996" max="10240" width="11.42578125" style="818"/>
    <col min="10241" max="10241" width="8.7109375" style="818" customWidth="1"/>
    <col min="10242" max="10242" width="45.7109375" style="818" customWidth="1"/>
    <col min="10243" max="10243" width="15.7109375" style="818" customWidth="1"/>
    <col min="10244" max="10245" width="17.7109375" style="818" customWidth="1"/>
    <col min="10246" max="10246" width="15.28515625" style="818" customWidth="1"/>
    <col min="10247" max="10247" width="35.7109375" style="818" customWidth="1"/>
    <col min="10248" max="10248" width="17.7109375" style="818" customWidth="1"/>
    <col min="10249" max="10249" width="15.28515625" style="818" customWidth="1"/>
    <col min="10250" max="10250" width="30.7109375" style="818" customWidth="1"/>
    <col min="10251" max="10251" width="13.28515625" style="818" bestFit="1" customWidth="1"/>
    <col min="10252" max="10496" width="11.42578125" style="818"/>
    <col min="10497" max="10497" width="8.7109375" style="818" customWidth="1"/>
    <col min="10498" max="10498" width="45.7109375" style="818" customWidth="1"/>
    <col min="10499" max="10499" width="15.7109375" style="818" customWidth="1"/>
    <col min="10500" max="10501" width="17.7109375" style="818" customWidth="1"/>
    <col min="10502" max="10502" width="15.28515625" style="818" customWidth="1"/>
    <col min="10503" max="10503" width="35.7109375" style="818" customWidth="1"/>
    <col min="10504" max="10504" width="17.7109375" style="818" customWidth="1"/>
    <col min="10505" max="10505" width="15.28515625" style="818" customWidth="1"/>
    <col min="10506" max="10506" width="30.7109375" style="818" customWidth="1"/>
    <col min="10507" max="10507" width="13.28515625" style="818" bestFit="1" customWidth="1"/>
    <col min="10508" max="10752" width="11.42578125" style="818"/>
    <col min="10753" max="10753" width="8.7109375" style="818" customWidth="1"/>
    <col min="10754" max="10754" width="45.7109375" style="818" customWidth="1"/>
    <col min="10755" max="10755" width="15.7109375" style="818" customWidth="1"/>
    <col min="10756" max="10757" width="17.7109375" style="818" customWidth="1"/>
    <col min="10758" max="10758" width="15.28515625" style="818" customWidth="1"/>
    <col min="10759" max="10759" width="35.7109375" style="818" customWidth="1"/>
    <col min="10760" max="10760" width="17.7109375" style="818" customWidth="1"/>
    <col min="10761" max="10761" width="15.28515625" style="818" customWidth="1"/>
    <col min="10762" max="10762" width="30.7109375" style="818" customWidth="1"/>
    <col min="10763" max="10763" width="13.28515625" style="818" bestFit="1" customWidth="1"/>
    <col min="10764" max="11008" width="11.42578125" style="818"/>
    <col min="11009" max="11009" width="8.7109375" style="818" customWidth="1"/>
    <col min="11010" max="11010" width="45.7109375" style="818" customWidth="1"/>
    <col min="11011" max="11011" width="15.7109375" style="818" customWidth="1"/>
    <col min="11012" max="11013" width="17.7109375" style="818" customWidth="1"/>
    <col min="11014" max="11014" width="15.28515625" style="818" customWidth="1"/>
    <col min="11015" max="11015" width="35.7109375" style="818" customWidth="1"/>
    <col min="11016" max="11016" width="17.7109375" style="818" customWidth="1"/>
    <col min="11017" max="11017" width="15.28515625" style="818" customWidth="1"/>
    <col min="11018" max="11018" width="30.7109375" style="818" customWidth="1"/>
    <col min="11019" max="11019" width="13.28515625" style="818" bestFit="1" customWidth="1"/>
    <col min="11020" max="11264" width="11.42578125" style="818"/>
    <col min="11265" max="11265" width="8.7109375" style="818" customWidth="1"/>
    <col min="11266" max="11266" width="45.7109375" style="818" customWidth="1"/>
    <col min="11267" max="11267" width="15.7109375" style="818" customWidth="1"/>
    <col min="11268" max="11269" width="17.7109375" style="818" customWidth="1"/>
    <col min="11270" max="11270" width="15.28515625" style="818" customWidth="1"/>
    <col min="11271" max="11271" width="35.7109375" style="818" customWidth="1"/>
    <col min="11272" max="11272" width="17.7109375" style="818" customWidth="1"/>
    <col min="11273" max="11273" width="15.28515625" style="818" customWidth="1"/>
    <col min="11274" max="11274" width="30.7109375" style="818" customWidth="1"/>
    <col min="11275" max="11275" width="13.28515625" style="818" bestFit="1" customWidth="1"/>
    <col min="11276" max="11520" width="11.42578125" style="818"/>
    <col min="11521" max="11521" width="8.7109375" style="818" customWidth="1"/>
    <col min="11522" max="11522" width="45.7109375" style="818" customWidth="1"/>
    <col min="11523" max="11523" width="15.7109375" style="818" customWidth="1"/>
    <col min="11524" max="11525" width="17.7109375" style="818" customWidth="1"/>
    <col min="11526" max="11526" width="15.28515625" style="818" customWidth="1"/>
    <col min="11527" max="11527" width="35.7109375" style="818" customWidth="1"/>
    <col min="11528" max="11528" width="17.7109375" style="818" customWidth="1"/>
    <col min="11529" max="11529" width="15.28515625" style="818" customWidth="1"/>
    <col min="11530" max="11530" width="30.7109375" style="818" customWidth="1"/>
    <col min="11531" max="11531" width="13.28515625" style="818" bestFit="1" customWidth="1"/>
    <col min="11532" max="11776" width="11.42578125" style="818"/>
    <col min="11777" max="11777" width="8.7109375" style="818" customWidth="1"/>
    <col min="11778" max="11778" width="45.7109375" style="818" customWidth="1"/>
    <col min="11779" max="11779" width="15.7109375" style="818" customWidth="1"/>
    <col min="11780" max="11781" width="17.7109375" style="818" customWidth="1"/>
    <col min="11782" max="11782" width="15.28515625" style="818" customWidth="1"/>
    <col min="11783" max="11783" width="35.7109375" style="818" customWidth="1"/>
    <col min="11784" max="11784" width="17.7109375" style="818" customWidth="1"/>
    <col min="11785" max="11785" width="15.28515625" style="818" customWidth="1"/>
    <col min="11786" max="11786" width="30.7109375" style="818" customWidth="1"/>
    <col min="11787" max="11787" width="13.28515625" style="818" bestFit="1" customWidth="1"/>
    <col min="11788" max="12032" width="11.42578125" style="818"/>
    <col min="12033" max="12033" width="8.7109375" style="818" customWidth="1"/>
    <col min="12034" max="12034" width="45.7109375" style="818" customWidth="1"/>
    <col min="12035" max="12035" width="15.7109375" style="818" customWidth="1"/>
    <col min="12036" max="12037" width="17.7109375" style="818" customWidth="1"/>
    <col min="12038" max="12038" width="15.28515625" style="818" customWidth="1"/>
    <col min="12039" max="12039" width="35.7109375" style="818" customWidth="1"/>
    <col min="12040" max="12040" width="17.7109375" style="818" customWidth="1"/>
    <col min="12041" max="12041" width="15.28515625" style="818" customWidth="1"/>
    <col min="12042" max="12042" width="30.7109375" style="818" customWidth="1"/>
    <col min="12043" max="12043" width="13.28515625" style="818" bestFit="1" customWidth="1"/>
    <col min="12044" max="12288" width="11.42578125" style="818"/>
    <col min="12289" max="12289" width="8.7109375" style="818" customWidth="1"/>
    <col min="12290" max="12290" width="45.7109375" style="818" customWidth="1"/>
    <col min="12291" max="12291" width="15.7109375" style="818" customWidth="1"/>
    <col min="12292" max="12293" width="17.7109375" style="818" customWidth="1"/>
    <col min="12294" max="12294" width="15.28515625" style="818" customWidth="1"/>
    <col min="12295" max="12295" width="35.7109375" style="818" customWidth="1"/>
    <col min="12296" max="12296" width="17.7109375" style="818" customWidth="1"/>
    <col min="12297" max="12297" width="15.28515625" style="818" customWidth="1"/>
    <col min="12298" max="12298" width="30.7109375" style="818" customWidth="1"/>
    <col min="12299" max="12299" width="13.28515625" style="818" bestFit="1" customWidth="1"/>
    <col min="12300" max="12544" width="11.42578125" style="818"/>
    <col min="12545" max="12545" width="8.7109375" style="818" customWidth="1"/>
    <col min="12546" max="12546" width="45.7109375" style="818" customWidth="1"/>
    <col min="12547" max="12547" width="15.7109375" style="818" customWidth="1"/>
    <col min="12548" max="12549" width="17.7109375" style="818" customWidth="1"/>
    <col min="12550" max="12550" width="15.28515625" style="818" customWidth="1"/>
    <col min="12551" max="12551" width="35.7109375" style="818" customWidth="1"/>
    <col min="12552" max="12552" width="17.7109375" style="818" customWidth="1"/>
    <col min="12553" max="12553" width="15.28515625" style="818" customWidth="1"/>
    <col min="12554" max="12554" width="30.7109375" style="818" customWidth="1"/>
    <col min="12555" max="12555" width="13.28515625" style="818" bestFit="1" customWidth="1"/>
    <col min="12556" max="12800" width="11.42578125" style="818"/>
    <col min="12801" max="12801" width="8.7109375" style="818" customWidth="1"/>
    <col min="12802" max="12802" width="45.7109375" style="818" customWidth="1"/>
    <col min="12803" max="12803" width="15.7109375" style="818" customWidth="1"/>
    <col min="12804" max="12805" width="17.7109375" style="818" customWidth="1"/>
    <col min="12806" max="12806" width="15.28515625" style="818" customWidth="1"/>
    <col min="12807" max="12807" width="35.7109375" style="818" customWidth="1"/>
    <col min="12808" max="12808" width="17.7109375" style="818" customWidth="1"/>
    <col min="12809" max="12809" width="15.28515625" style="818" customWidth="1"/>
    <col min="12810" max="12810" width="30.7109375" style="818" customWidth="1"/>
    <col min="12811" max="12811" width="13.28515625" style="818" bestFit="1" customWidth="1"/>
    <col min="12812" max="13056" width="11.42578125" style="818"/>
    <col min="13057" max="13057" width="8.7109375" style="818" customWidth="1"/>
    <col min="13058" max="13058" width="45.7109375" style="818" customWidth="1"/>
    <col min="13059" max="13059" width="15.7109375" style="818" customWidth="1"/>
    <col min="13060" max="13061" width="17.7109375" style="818" customWidth="1"/>
    <col min="13062" max="13062" width="15.28515625" style="818" customWidth="1"/>
    <col min="13063" max="13063" width="35.7109375" style="818" customWidth="1"/>
    <col min="13064" max="13064" width="17.7109375" style="818" customWidth="1"/>
    <col min="13065" max="13065" width="15.28515625" style="818" customWidth="1"/>
    <col min="13066" max="13066" width="30.7109375" style="818" customWidth="1"/>
    <col min="13067" max="13067" width="13.28515625" style="818" bestFit="1" customWidth="1"/>
    <col min="13068" max="13312" width="11.42578125" style="818"/>
    <col min="13313" max="13313" width="8.7109375" style="818" customWidth="1"/>
    <col min="13314" max="13314" width="45.7109375" style="818" customWidth="1"/>
    <col min="13315" max="13315" width="15.7109375" style="818" customWidth="1"/>
    <col min="13316" max="13317" width="17.7109375" style="818" customWidth="1"/>
    <col min="13318" max="13318" width="15.28515625" style="818" customWidth="1"/>
    <col min="13319" max="13319" width="35.7109375" style="818" customWidth="1"/>
    <col min="13320" max="13320" width="17.7109375" style="818" customWidth="1"/>
    <col min="13321" max="13321" width="15.28515625" style="818" customWidth="1"/>
    <col min="13322" max="13322" width="30.7109375" style="818" customWidth="1"/>
    <col min="13323" max="13323" width="13.28515625" style="818" bestFit="1" customWidth="1"/>
    <col min="13324" max="13568" width="11.42578125" style="818"/>
    <col min="13569" max="13569" width="8.7109375" style="818" customWidth="1"/>
    <col min="13570" max="13570" width="45.7109375" style="818" customWidth="1"/>
    <col min="13571" max="13571" width="15.7109375" style="818" customWidth="1"/>
    <col min="13572" max="13573" width="17.7109375" style="818" customWidth="1"/>
    <col min="13574" max="13574" width="15.28515625" style="818" customWidth="1"/>
    <col min="13575" max="13575" width="35.7109375" style="818" customWidth="1"/>
    <col min="13576" max="13576" width="17.7109375" style="818" customWidth="1"/>
    <col min="13577" max="13577" width="15.28515625" style="818" customWidth="1"/>
    <col min="13578" max="13578" width="30.7109375" style="818" customWidth="1"/>
    <col min="13579" max="13579" width="13.28515625" style="818" bestFit="1" customWidth="1"/>
    <col min="13580" max="13824" width="11.42578125" style="818"/>
    <col min="13825" max="13825" width="8.7109375" style="818" customWidth="1"/>
    <col min="13826" max="13826" width="45.7109375" style="818" customWidth="1"/>
    <col min="13827" max="13827" width="15.7109375" style="818" customWidth="1"/>
    <col min="13828" max="13829" width="17.7109375" style="818" customWidth="1"/>
    <col min="13830" max="13830" width="15.28515625" style="818" customWidth="1"/>
    <col min="13831" max="13831" width="35.7109375" style="818" customWidth="1"/>
    <col min="13832" max="13832" width="17.7109375" style="818" customWidth="1"/>
    <col min="13833" max="13833" width="15.28515625" style="818" customWidth="1"/>
    <col min="13834" max="13834" width="30.7109375" style="818" customWidth="1"/>
    <col min="13835" max="13835" width="13.28515625" style="818" bestFit="1" customWidth="1"/>
    <col min="13836" max="14080" width="11.42578125" style="818"/>
    <col min="14081" max="14081" width="8.7109375" style="818" customWidth="1"/>
    <col min="14082" max="14082" width="45.7109375" style="818" customWidth="1"/>
    <col min="14083" max="14083" width="15.7109375" style="818" customWidth="1"/>
    <col min="14084" max="14085" width="17.7109375" style="818" customWidth="1"/>
    <col min="14086" max="14086" width="15.28515625" style="818" customWidth="1"/>
    <col min="14087" max="14087" width="35.7109375" style="818" customWidth="1"/>
    <col min="14088" max="14088" width="17.7109375" style="818" customWidth="1"/>
    <col min="14089" max="14089" width="15.28515625" style="818" customWidth="1"/>
    <col min="14090" max="14090" width="30.7109375" style="818" customWidth="1"/>
    <col min="14091" max="14091" width="13.28515625" style="818" bestFit="1" customWidth="1"/>
    <col min="14092" max="14336" width="11.42578125" style="818"/>
    <col min="14337" max="14337" width="8.7109375" style="818" customWidth="1"/>
    <col min="14338" max="14338" width="45.7109375" style="818" customWidth="1"/>
    <col min="14339" max="14339" width="15.7109375" style="818" customWidth="1"/>
    <col min="14340" max="14341" width="17.7109375" style="818" customWidth="1"/>
    <col min="14342" max="14342" width="15.28515625" style="818" customWidth="1"/>
    <col min="14343" max="14343" width="35.7109375" style="818" customWidth="1"/>
    <col min="14344" max="14344" width="17.7109375" style="818" customWidth="1"/>
    <col min="14345" max="14345" width="15.28515625" style="818" customWidth="1"/>
    <col min="14346" max="14346" width="30.7109375" style="818" customWidth="1"/>
    <col min="14347" max="14347" width="13.28515625" style="818" bestFit="1" customWidth="1"/>
    <col min="14348" max="14592" width="11.42578125" style="818"/>
    <col min="14593" max="14593" width="8.7109375" style="818" customWidth="1"/>
    <col min="14594" max="14594" width="45.7109375" style="818" customWidth="1"/>
    <col min="14595" max="14595" width="15.7109375" style="818" customWidth="1"/>
    <col min="14596" max="14597" width="17.7109375" style="818" customWidth="1"/>
    <col min="14598" max="14598" width="15.28515625" style="818" customWidth="1"/>
    <col min="14599" max="14599" width="35.7109375" style="818" customWidth="1"/>
    <col min="14600" max="14600" width="17.7109375" style="818" customWidth="1"/>
    <col min="14601" max="14601" width="15.28515625" style="818" customWidth="1"/>
    <col min="14602" max="14602" width="30.7109375" style="818" customWidth="1"/>
    <col min="14603" max="14603" width="13.28515625" style="818" bestFit="1" customWidth="1"/>
    <col min="14604" max="14848" width="11.42578125" style="818"/>
    <col min="14849" max="14849" width="8.7109375" style="818" customWidth="1"/>
    <col min="14850" max="14850" width="45.7109375" style="818" customWidth="1"/>
    <col min="14851" max="14851" width="15.7109375" style="818" customWidth="1"/>
    <col min="14852" max="14853" width="17.7109375" style="818" customWidth="1"/>
    <col min="14854" max="14854" width="15.28515625" style="818" customWidth="1"/>
    <col min="14855" max="14855" width="35.7109375" style="818" customWidth="1"/>
    <col min="14856" max="14856" width="17.7109375" style="818" customWidth="1"/>
    <col min="14857" max="14857" width="15.28515625" style="818" customWidth="1"/>
    <col min="14858" max="14858" width="30.7109375" style="818" customWidth="1"/>
    <col min="14859" max="14859" width="13.28515625" style="818" bestFit="1" customWidth="1"/>
    <col min="14860" max="15104" width="11.42578125" style="818"/>
    <col min="15105" max="15105" width="8.7109375" style="818" customWidth="1"/>
    <col min="15106" max="15106" width="45.7109375" style="818" customWidth="1"/>
    <col min="15107" max="15107" width="15.7109375" style="818" customWidth="1"/>
    <col min="15108" max="15109" width="17.7109375" style="818" customWidth="1"/>
    <col min="15110" max="15110" width="15.28515625" style="818" customWidth="1"/>
    <col min="15111" max="15111" width="35.7109375" style="818" customWidth="1"/>
    <col min="15112" max="15112" width="17.7109375" style="818" customWidth="1"/>
    <col min="15113" max="15113" width="15.28515625" style="818" customWidth="1"/>
    <col min="15114" max="15114" width="30.7109375" style="818" customWidth="1"/>
    <col min="15115" max="15115" width="13.28515625" style="818" bestFit="1" customWidth="1"/>
    <col min="15116" max="15360" width="11.42578125" style="818"/>
    <col min="15361" max="15361" width="8.7109375" style="818" customWidth="1"/>
    <col min="15362" max="15362" width="45.7109375" style="818" customWidth="1"/>
    <col min="15363" max="15363" width="15.7109375" style="818" customWidth="1"/>
    <col min="15364" max="15365" width="17.7109375" style="818" customWidth="1"/>
    <col min="15366" max="15366" width="15.28515625" style="818" customWidth="1"/>
    <col min="15367" max="15367" width="35.7109375" style="818" customWidth="1"/>
    <col min="15368" max="15368" width="17.7109375" style="818" customWidth="1"/>
    <col min="15369" max="15369" width="15.28515625" style="818" customWidth="1"/>
    <col min="15370" max="15370" width="30.7109375" style="818" customWidth="1"/>
    <col min="15371" max="15371" width="13.28515625" style="818" bestFit="1" customWidth="1"/>
    <col min="15372" max="15616" width="11.42578125" style="818"/>
    <col min="15617" max="15617" width="8.7109375" style="818" customWidth="1"/>
    <col min="15618" max="15618" width="45.7109375" style="818" customWidth="1"/>
    <col min="15619" max="15619" width="15.7109375" style="818" customWidth="1"/>
    <col min="15620" max="15621" width="17.7109375" style="818" customWidth="1"/>
    <col min="15622" max="15622" width="15.28515625" style="818" customWidth="1"/>
    <col min="15623" max="15623" width="35.7109375" style="818" customWidth="1"/>
    <col min="15624" max="15624" width="17.7109375" style="818" customWidth="1"/>
    <col min="15625" max="15625" width="15.28515625" style="818" customWidth="1"/>
    <col min="15626" max="15626" width="30.7109375" style="818" customWidth="1"/>
    <col min="15627" max="15627" width="13.28515625" style="818" bestFit="1" customWidth="1"/>
    <col min="15628" max="15872" width="11.42578125" style="818"/>
    <col min="15873" max="15873" width="8.7109375" style="818" customWidth="1"/>
    <col min="15874" max="15874" width="45.7109375" style="818" customWidth="1"/>
    <col min="15875" max="15875" width="15.7109375" style="818" customWidth="1"/>
    <col min="15876" max="15877" width="17.7109375" style="818" customWidth="1"/>
    <col min="15878" max="15878" width="15.28515625" style="818" customWidth="1"/>
    <col min="15879" max="15879" width="35.7109375" style="818" customWidth="1"/>
    <col min="15880" max="15880" width="17.7109375" style="818" customWidth="1"/>
    <col min="15881" max="15881" width="15.28515625" style="818" customWidth="1"/>
    <col min="15882" max="15882" width="30.7109375" style="818" customWidth="1"/>
    <col min="15883" max="15883" width="13.28515625" style="818" bestFit="1" customWidth="1"/>
    <col min="15884" max="16128" width="11.42578125" style="818"/>
    <col min="16129" max="16129" width="8.7109375" style="818" customWidth="1"/>
    <col min="16130" max="16130" width="45.7109375" style="818" customWidth="1"/>
    <col min="16131" max="16131" width="15.7109375" style="818" customWidth="1"/>
    <col min="16132" max="16133" width="17.7109375" style="818" customWidth="1"/>
    <col min="16134" max="16134" width="15.28515625" style="818" customWidth="1"/>
    <col min="16135" max="16135" width="35.7109375" style="818" customWidth="1"/>
    <col min="16136" max="16136" width="17.7109375" style="818" customWidth="1"/>
    <col min="16137" max="16137" width="15.28515625" style="818" customWidth="1"/>
    <col min="16138" max="16138" width="30.7109375" style="818" customWidth="1"/>
    <col min="16139" max="16139" width="13.28515625" style="818" bestFit="1" customWidth="1"/>
    <col min="16140" max="16384" width="11.42578125" style="818"/>
  </cols>
  <sheetData>
    <row r="1" spans="1:14" s="906" customFormat="1" ht="20.25" customHeight="1" x14ac:dyDescent="0.3">
      <c r="A1" s="16"/>
      <c r="D1" s="543"/>
      <c r="E1" s="543"/>
      <c r="G1" s="20"/>
      <c r="H1" s="543"/>
      <c r="J1" s="907"/>
    </row>
    <row r="2" spans="1:14" ht="24" customHeight="1" x14ac:dyDescent="0.25">
      <c r="A2" s="1956" t="s">
        <v>1466</v>
      </c>
      <c r="B2" s="1956"/>
      <c r="C2" s="1956"/>
      <c r="D2" s="1956"/>
      <c r="E2" s="1956"/>
      <c r="F2" s="1956"/>
      <c r="G2" s="1956"/>
      <c r="H2" s="1956"/>
      <c r="I2" s="1956"/>
      <c r="J2" s="1956"/>
    </row>
    <row r="3" spans="1:14" ht="20.25" customHeight="1" x14ac:dyDescent="0.25">
      <c r="A3" s="1956" t="s">
        <v>71</v>
      </c>
      <c r="B3" s="1956"/>
      <c r="C3" s="1956"/>
      <c r="D3" s="1956"/>
      <c r="E3" s="1956"/>
      <c r="F3" s="1956"/>
      <c r="G3" s="1956"/>
      <c r="H3" s="1956"/>
      <c r="I3" s="1956"/>
      <c r="J3" s="1956"/>
    </row>
    <row r="4" spans="1:14" ht="18.75" customHeight="1" x14ac:dyDescent="0.25">
      <c r="A4" s="1956" t="s">
        <v>1356</v>
      </c>
      <c r="B4" s="1956"/>
      <c r="C4" s="1956"/>
      <c r="D4" s="1956"/>
      <c r="E4" s="1956"/>
      <c r="F4" s="1956"/>
      <c r="G4" s="1956"/>
      <c r="H4" s="1956"/>
      <c r="I4" s="1956"/>
      <c r="J4" s="1956"/>
    </row>
    <row r="5" spans="1:14" ht="18.75" x14ac:dyDescent="0.25">
      <c r="A5" s="1825" t="s">
        <v>1462</v>
      </c>
      <c r="B5" s="1825"/>
      <c r="C5" s="1825"/>
      <c r="D5" s="1825"/>
      <c r="E5" s="1825"/>
      <c r="F5" s="1825"/>
      <c r="G5" s="1825"/>
      <c r="H5" s="1825"/>
      <c r="I5" s="1825"/>
      <c r="J5" s="1825"/>
    </row>
    <row r="6" spans="1:14" ht="15" customHeight="1" x14ac:dyDescent="0.25">
      <c r="A6" s="1859"/>
      <c r="B6" s="1859"/>
      <c r="C6" s="1859"/>
      <c r="D6" s="1859"/>
      <c r="E6" s="1859"/>
      <c r="F6" s="1859"/>
      <c r="G6" s="1859"/>
      <c r="H6" s="1859"/>
      <c r="I6" s="1859"/>
      <c r="J6" s="1859"/>
    </row>
    <row r="7" spans="1:14" s="1" customFormat="1" ht="129" customHeight="1" x14ac:dyDescent="0.25">
      <c r="A7" s="824" t="s">
        <v>1</v>
      </c>
      <c r="B7" s="825" t="s">
        <v>2</v>
      </c>
      <c r="C7" s="825" t="s">
        <v>3</v>
      </c>
      <c r="D7" s="826" t="s">
        <v>1459</v>
      </c>
      <c r="E7" s="826" t="s">
        <v>1460</v>
      </c>
      <c r="F7" s="827" t="s">
        <v>4</v>
      </c>
      <c r="G7" s="825" t="s">
        <v>5</v>
      </c>
      <c r="H7" s="826" t="s">
        <v>1461</v>
      </c>
      <c r="I7" s="825" t="s">
        <v>6</v>
      </c>
      <c r="J7" s="825" t="s">
        <v>7</v>
      </c>
    </row>
    <row r="8" spans="1:14" s="30" customFormat="1" ht="18.75" x14ac:dyDescent="0.25">
      <c r="A8" s="825">
        <v>1</v>
      </c>
      <c r="B8" s="825">
        <v>2</v>
      </c>
      <c r="C8" s="825">
        <v>3</v>
      </c>
      <c r="D8" s="828">
        <v>4</v>
      </c>
      <c r="E8" s="828">
        <v>5</v>
      </c>
      <c r="F8" s="825">
        <v>6</v>
      </c>
      <c r="G8" s="825">
        <v>7</v>
      </c>
      <c r="H8" s="828">
        <v>8</v>
      </c>
      <c r="I8" s="825">
        <v>9</v>
      </c>
      <c r="J8" s="825">
        <v>10</v>
      </c>
    </row>
    <row r="9" spans="1:14" ht="24.75" customHeight="1" x14ac:dyDescent="0.25">
      <c r="A9" s="1957" t="s">
        <v>1235</v>
      </c>
      <c r="B9" s="1958"/>
      <c r="C9" s="1958"/>
      <c r="D9" s="1958"/>
      <c r="E9" s="1958"/>
      <c r="F9" s="1958"/>
      <c r="G9" s="1958"/>
      <c r="H9" s="1958"/>
      <c r="I9" s="1958"/>
      <c r="J9" s="1959"/>
    </row>
    <row r="10" spans="1:14" s="31" customFormat="1" ht="30.75" customHeight="1" x14ac:dyDescent="0.3">
      <c r="A10" s="1901" t="s">
        <v>9</v>
      </c>
      <c r="B10" s="1960" t="s">
        <v>620</v>
      </c>
      <c r="C10" s="829" t="s">
        <v>15</v>
      </c>
      <c r="D10" s="1162">
        <f>D11+D12</f>
        <v>24545</v>
      </c>
      <c r="E10" s="1162">
        <f>E11+E12</f>
        <v>6136.2489999999998</v>
      </c>
      <c r="F10" s="1167">
        <f t="shared" ref="F10:F16" si="0">E10*100/D10</f>
        <v>24.999995925850481</v>
      </c>
      <c r="G10" s="830"/>
      <c r="H10" s="1162">
        <f>H11+H12</f>
        <v>6136.2489999999998</v>
      </c>
      <c r="I10" s="1167">
        <f t="shared" ref="I10:J14" si="1">F10</f>
        <v>24.999995925850481</v>
      </c>
      <c r="J10" s="831"/>
    </row>
    <row r="11" spans="1:14" s="31" customFormat="1" ht="98.25" customHeight="1" x14ac:dyDescent="0.3">
      <c r="A11" s="1902"/>
      <c r="B11" s="1961"/>
      <c r="C11" s="832" t="s">
        <v>19</v>
      </c>
      <c r="D11" s="1162">
        <f>D13</f>
        <v>24545</v>
      </c>
      <c r="E11" s="1162">
        <f t="shared" ref="E11:F12" si="2">E13</f>
        <v>6136.2489999999998</v>
      </c>
      <c r="F11" s="1167">
        <f t="shared" si="2"/>
        <v>24.999995925850481</v>
      </c>
      <c r="G11" s="830"/>
      <c r="H11" s="1162">
        <f>H13</f>
        <v>6136.2489999999998</v>
      </c>
      <c r="I11" s="1167">
        <f>H11/D11*100</f>
        <v>24.999995925850477</v>
      </c>
      <c r="J11" s="831"/>
    </row>
    <row r="12" spans="1:14" s="31" customFormat="1" ht="79.5" customHeight="1" x14ac:dyDescent="0.3">
      <c r="A12" s="1903"/>
      <c r="B12" s="1962"/>
      <c r="C12" s="832" t="s">
        <v>16</v>
      </c>
      <c r="D12" s="1162">
        <f>D14</f>
        <v>0</v>
      </c>
      <c r="E12" s="1162">
        <f t="shared" si="2"/>
        <v>0</v>
      </c>
      <c r="F12" s="1167">
        <f t="shared" si="2"/>
        <v>0</v>
      </c>
      <c r="G12" s="830"/>
      <c r="H12" s="1162">
        <f>H14</f>
        <v>0</v>
      </c>
      <c r="I12" s="1167">
        <v>0</v>
      </c>
      <c r="J12" s="831"/>
    </row>
    <row r="13" spans="1:14" ht="218.25" customHeight="1" x14ac:dyDescent="0.25">
      <c r="A13" s="833" t="s">
        <v>21</v>
      </c>
      <c r="B13" s="834" t="s">
        <v>621</v>
      </c>
      <c r="C13" s="834" t="s">
        <v>19</v>
      </c>
      <c r="D13" s="1164">
        <v>24545</v>
      </c>
      <c r="E13" s="1164">
        <v>6136.2489999999998</v>
      </c>
      <c r="F13" s="1168">
        <f t="shared" si="0"/>
        <v>24.999995925850481</v>
      </c>
      <c r="G13" s="836" t="s">
        <v>1575</v>
      </c>
      <c r="H13" s="1164">
        <f>E13</f>
        <v>6136.2489999999998</v>
      </c>
      <c r="I13" s="1168">
        <f t="shared" si="1"/>
        <v>24.999995925850481</v>
      </c>
      <c r="J13" s="837"/>
      <c r="N13" s="32"/>
    </row>
    <row r="14" spans="1:14" ht="100.5" customHeight="1" x14ac:dyDescent="0.25">
      <c r="A14" s="833" t="s">
        <v>25</v>
      </c>
      <c r="B14" s="834" t="s">
        <v>1463</v>
      </c>
      <c r="C14" s="836" t="s">
        <v>16</v>
      </c>
      <c r="D14" s="1164">
        <v>0</v>
      </c>
      <c r="E14" s="1164">
        <v>0</v>
      </c>
      <c r="F14" s="1168">
        <v>0</v>
      </c>
      <c r="G14" s="836"/>
      <c r="H14" s="1164">
        <v>0</v>
      </c>
      <c r="I14" s="1168">
        <f t="shared" si="1"/>
        <v>0</v>
      </c>
      <c r="J14" s="842">
        <f t="shared" si="1"/>
        <v>0</v>
      </c>
      <c r="N14" s="32"/>
    </row>
    <row r="15" spans="1:14" ht="30" customHeight="1" x14ac:dyDescent="0.25">
      <c r="A15" s="1905"/>
      <c r="B15" s="1947" t="s">
        <v>63</v>
      </c>
      <c r="C15" s="829" t="s">
        <v>15</v>
      </c>
      <c r="D15" s="1162">
        <f>D16+D17</f>
        <v>24545</v>
      </c>
      <c r="E15" s="1162">
        <f>E16+E17</f>
        <v>6136.2489999999998</v>
      </c>
      <c r="F15" s="1167">
        <f t="shared" si="0"/>
        <v>24.999995925850481</v>
      </c>
      <c r="G15" s="1901"/>
      <c r="H15" s="1162">
        <f>H16+H17</f>
        <v>6136.2489999999998</v>
      </c>
      <c r="I15" s="1167">
        <f>F15</f>
        <v>24.999995925850481</v>
      </c>
      <c r="J15" s="1898"/>
      <c r="N15" s="32"/>
    </row>
    <row r="16" spans="1:14" ht="95.25" customHeight="1" x14ac:dyDescent="0.25">
      <c r="A16" s="1861"/>
      <c r="B16" s="1948"/>
      <c r="C16" s="832" t="s">
        <v>19</v>
      </c>
      <c r="D16" s="1162">
        <f>D11</f>
        <v>24545</v>
      </c>
      <c r="E16" s="1162">
        <f>E11</f>
        <v>6136.2489999999998</v>
      </c>
      <c r="F16" s="1167">
        <f t="shared" si="0"/>
        <v>24.999995925850481</v>
      </c>
      <c r="G16" s="1902"/>
      <c r="H16" s="1162">
        <f>H11</f>
        <v>6136.2489999999998</v>
      </c>
      <c r="I16" s="1167">
        <f>F16</f>
        <v>24.999995925850481</v>
      </c>
      <c r="J16" s="1899"/>
      <c r="N16" s="32"/>
    </row>
    <row r="17" spans="1:10" ht="75.75" customHeight="1" x14ac:dyDescent="0.25">
      <c r="A17" s="1906"/>
      <c r="B17" s="1949"/>
      <c r="C17" s="832" t="s">
        <v>16</v>
      </c>
      <c r="D17" s="1162">
        <f>D12</f>
        <v>0</v>
      </c>
      <c r="E17" s="1162">
        <f t="shared" ref="E17:F17" si="3">E12</f>
        <v>0</v>
      </c>
      <c r="F17" s="1167">
        <f t="shared" si="3"/>
        <v>0</v>
      </c>
      <c r="G17" s="1903"/>
      <c r="H17" s="1162">
        <f>H12</f>
        <v>0</v>
      </c>
      <c r="I17" s="1167">
        <v>0</v>
      </c>
      <c r="J17" s="1900"/>
    </row>
    <row r="18" spans="1:10" s="17" customFormat="1" ht="24" customHeight="1" x14ac:dyDescent="0.25">
      <c r="A18" s="830"/>
      <c r="B18" s="1941" t="s">
        <v>1403</v>
      </c>
      <c r="C18" s="1942"/>
      <c r="D18" s="1942"/>
      <c r="E18" s="1942"/>
      <c r="F18" s="1942"/>
      <c r="G18" s="1942"/>
      <c r="H18" s="1942"/>
      <c r="I18" s="1942"/>
      <c r="J18" s="1943"/>
    </row>
    <row r="19" spans="1:10" s="31" customFormat="1" ht="21" customHeight="1" x14ac:dyDescent="0.3">
      <c r="A19" s="1901" t="s">
        <v>9</v>
      </c>
      <c r="B19" s="1944" t="s">
        <v>622</v>
      </c>
      <c r="C19" s="832" t="s">
        <v>15</v>
      </c>
      <c r="D19" s="1162">
        <f>D20+D21+D22</f>
        <v>84494.857000000004</v>
      </c>
      <c r="E19" s="838">
        <f>E20+E21+E22</f>
        <v>20715</v>
      </c>
      <c r="F19" s="1167">
        <f>E19*100/D19</f>
        <v>24.51628505626088</v>
      </c>
      <c r="G19" s="1947"/>
      <c r="H19" s="838">
        <f>E19</f>
        <v>20715</v>
      </c>
      <c r="I19" s="1167">
        <f>F19</f>
        <v>24.51628505626088</v>
      </c>
      <c r="J19" s="1950"/>
    </row>
    <row r="20" spans="1:10" s="31" customFormat="1" ht="67.5" customHeight="1" x14ac:dyDescent="0.3">
      <c r="A20" s="1902"/>
      <c r="B20" s="1945"/>
      <c r="C20" s="832" t="s">
        <v>199</v>
      </c>
      <c r="D20" s="1162">
        <f>D28</f>
        <v>593.25699999999995</v>
      </c>
      <c r="E20" s="838">
        <f>E28</f>
        <v>0</v>
      </c>
      <c r="F20" s="1167">
        <f>E20*100/D20</f>
        <v>0</v>
      </c>
      <c r="G20" s="1948"/>
      <c r="H20" s="838">
        <f>E20</f>
        <v>0</v>
      </c>
      <c r="I20" s="1167">
        <f t="shared" ref="H20:I30" si="4">F20</f>
        <v>0</v>
      </c>
      <c r="J20" s="1951"/>
    </row>
    <row r="21" spans="1:10" s="31" customFormat="1" ht="76.5" customHeight="1" x14ac:dyDescent="0.3">
      <c r="A21" s="1902"/>
      <c r="B21" s="1945"/>
      <c r="C21" s="832" t="s">
        <v>16</v>
      </c>
      <c r="D21" s="1162">
        <f>D29+D31</f>
        <v>466.13</v>
      </c>
      <c r="E21" s="1162">
        <f>E29+E31</f>
        <v>0</v>
      </c>
      <c r="F21" s="1167">
        <f t="shared" ref="F21:F22" si="5">E21*100/D21</f>
        <v>0</v>
      </c>
      <c r="G21" s="1948"/>
      <c r="H21" s="838">
        <f>E21</f>
        <v>0</v>
      </c>
      <c r="I21" s="1167">
        <f t="shared" si="4"/>
        <v>0</v>
      </c>
      <c r="J21" s="1951"/>
    </row>
    <row r="22" spans="1:10" s="31" customFormat="1" ht="93.75" customHeight="1" x14ac:dyDescent="0.3">
      <c r="A22" s="1903"/>
      <c r="B22" s="1946"/>
      <c r="C22" s="832" t="s">
        <v>19</v>
      </c>
      <c r="D22" s="1162">
        <f>D23+D30</f>
        <v>83435.47</v>
      </c>
      <c r="E22" s="1162">
        <f>E23+E30</f>
        <v>20715</v>
      </c>
      <c r="F22" s="1167">
        <f t="shared" si="5"/>
        <v>24.827570336692535</v>
      </c>
      <c r="G22" s="1949"/>
      <c r="H22" s="1162">
        <f>H23+H30</f>
        <v>20715</v>
      </c>
      <c r="I22" s="1167">
        <f t="shared" si="4"/>
        <v>24.827570336692535</v>
      </c>
      <c r="J22" s="1952"/>
    </row>
    <row r="23" spans="1:10" ht="199.5" customHeight="1" x14ac:dyDescent="0.25">
      <c r="A23" s="833" t="s">
        <v>21</v>
      </c>
      <c r="B23" s="834" t="s">
        <v>1000</v>
      </c>
      <c r="C23" s="836" t="s">
        <v>19</v>
      </c>
      <c r="D23" s="1164">
        <v>82860</v>
      </c>
      <c r="E23" s="839">
        <v>20715</v>
      </c>
      <c r="F23" s="1168">
        <f>E23*100/D23</f>
        <v>25</v>
      </c>
      <c r="G23" s="840" t="s">
        <v>1819</v>
      </c>
      <c r="H23" s="839">
        <f>E23</f>
        <v>20715</v>
      </c>
      <c r="I23" s="1168">
        <f t="shared" si="4"/>
        <v>25</v>
      </c>
      <c r="J23" s="836"/>
    </row>
    <row r="24" spans="1:10" ht="105" hidden="1" customHeight="1" x14ac:dyDescent="0.25">
      <c r="A24" s="833" t="s">
        <v>195</v>
      </c>
      <c r="B24" s="841" t="s">
        <v>1001</v>
      </c>
      <c r="C24" s="836" t="s">
        <v>19</v>
      </c>
      <c r="D24" s="1164">
        <v>0</v>
      </c>
      <c r="E24" s="1164">
        <v>0</v>
      </c>
      <c r="F24" s="1168">
        <v>0</v>
      </c>
      <c r="G24" s="843"/>
      <c r="H24" s="1164">
        <f t="shared" si="4"/>
        <v>0</v>
      </c>
      <c r="I24" s="1168">
        <v>0</v>
      </c>
      <c r="J24" s="844" t="s">
        <v>549</v>
      </c>
    </row>
    <row r="25" spans="1:10" ht="100.5" hidden="1" customHeight="1" x14ac:dyDescent="0.25">
      <c r="A25" s="833" t="s">
        <v>25</v>
      </c>
      <c r="B25" s="845" t="s">
        <v>624</v>
      </c>
      <c r="C25" s="836" t="s">
        <v>19</v>
      </c>
      <c r="D25" s="1164">
        <f>D26</f>
        <v>0</v>
      </c>
      <c r="E25" s="1164">
        <f>E26</f>
        <v>0</v>
      </c>
      <c r="F25" s="1168">
        <v>0</v>
      </c>
      <c r="G25" s="843"/>
      <c r="H25" s="1164">
        <f t="shared" si="4"/>
        <v>0</v>
      </c>
      <c r="I25" s="1168">
        <f t="shared" si="4"/>
        <v>0</v>
      </c>
      <c r="J25" s="840"/>
    </row>
    <row r="26" spans="1:10" ht="8.25" hidden="1" customHeight="1" x14ac:dyDescent="0.25">
      <c r="A26" s="833" t="s">
        <v>197</v>
      </c>
      <c r="B26" s="845" t="s">
        <v>733</v>
      </c>
      <c r="C26" s="836" t="s">
        <v>19</v>
      </c>
      <c r="D26" s="1164">
        <v>0</v>
      </c>
      <c r="E26" s="1164">
        <v>0</v>
      </c>
      <c r="F26" s="1168">
        <v>0</v>
      </c>
      <c r="G26" s="843"/>
      <c r="H26" s="1164">
        <f t="shared" si="4"/>
        <v>0</v>
      </c>
      <c r="I26" s="1168">
        <f t="shared" si="4"/>
        <v>0</v>
      </c>
      <c r="J26" s="840" t="s">
        <v>392</v>
      </c>
    </row>
    <row r="27" spans="1:10" ht="27.75" customHeight="1" x14ac:dyDescent="0.25">
      <c r="A27" s="1913" t="s">
        <v>25</v>
      </c>
      <c r="B27" s="1954" t="s">
        <v>1002</v>
      </c>
      <c r="C27" s="836" t="s">
        <v>15</v>
      </c>
      <c r="D27" s="1164">
        <f>D28+D29+D30</f>
        <v>1634.857</v>
      </c>
      <c r="E27" s="839">
        <v>0</v>
      </c>
      <c r="F27" s="1168">
        <f t="shared" ref="F27:F30" si="6">E27*100/D27</f>
        <v>0</v>
      </c>
      <c r="G27" s="1955"/>
      <c r="H27" s="839">
        <f>E27</f>
        <v>0</v>
      </c>
      <c r="I27" s="1168">
        <f>H27/D27*100</f>
        <v>0</v>
      </c>
      <c r="J27" s="1953" t="s">
        <v>1576</v>
      </c>
    </row>
    <row r="28" spans="1:10" ht="57.75" customHeight="1" x14ac:dyDescent="0.25">
      <c r="A28" s="1913"/>
      <c r="B28" s="1954"/>
      <c r="C28" s="836" t="s">
        <v>199</v>
      </c>
      <c r="D28" s="1164">
        <v>593.25699999999995</v>
      </c>
      <c r="E28" s="839">
        <v>0</v>
      </c>
      <c r="F28" s="1168">
        <f t="shared" si="6"/>
        <v>0</v>
      </c>
      <c r="G28" s="1955"/>
      <c r="H28" s="839">
        <f t="shared" si="4"/>
        <v>0</v>
      </c>
      <c r="I28" s="1168">
        <f t="shared" ref="I28:I30" si="7">H28/D28*100</f>
        <v>0</v>
      </c>
      <c r="J28" s="1953"/>
    </row>
    <row r="29" spans="1:10" ht="81" customHeight="1" x14ac:dyDescent="0.25">
      <c r="A29" s="1913"/>
      <c r="B29" s="1954"/>
      <c r="C29" s="836" t="s">
        <v>16</v>
      </c>
      <c r="D29" s="1164">
        <v>466.13</v>
      </c>
      <c r="E29" s="839">
        <v>0</v>
      </c>
      <c r="F29" s="1168">
        <f t="shared" si="6"/>
        <v>0</v>
      </c>
      <c r="G29" s="1955"/>
      <c r="H29" s="839">
        <f t="shared" si="4"/>
        <v>0</v>
      </c>
      <c r="I29" s="1168">
        <f t="shared" si="7"/>
        <v>0</v>
      </c>
      <c r="J29" s="1953"/>
    </row>
    <row r="30" spans="1:10" ht="93.75" x14ac:dyDescent="0.25">
      <c r="A30" s="1913"/>
      <c r="B30" s="1954"/>
      <c r="C30" s="836" t="s">
        <v>19</v>
      </c>
      <c r="D30" s="1164">
        <v>575.47</v>
      </c>
      <c r="E30" s="839">
        <v>0</v>
      </c>
      <c r="F30" s="1168">
        <f t="shared" si="6"/>
        <v>0</v>
      </c>
      <c r="G30" s="1955"/>
      <c r="H30" s="839">
        <f t="shared" si="4"/>
        <v>0</v>
      </c>
      <c r="I30" s="1168">
        <f t="shared" si="7"/>
        <v>0</v>
      </c>
      <c r="J30" s="1953"/>
    </row>
    <row r="31" spans="1:10" ht="78" customHeight="1" x14ac:dyDescent="0.25">
      <c r="A31" s="835" t="s">
        <v>26</v>
      </c>
      <c r="B31" s="841" t="s">
        <v>1385</v>
      </c>
      <c r="C31" s="846" t="s">
        <v>16</v>
      </c>
      <c r="D31" s="1164">
        <v>0</v>
      </c>
      <c r="E31" s="1164">
        <v>0</v>
      </c>
      <c r="F31" s="1168">
        <v>0</v>
      </c>
      <c r="G31" s="847"/>
      <c r="H31" s="1164">
        <f>E31</f>
        <v>0</v>
      </c>
      <c r="I31" s="1168">
        <f>F31</f>
        <v>0</v>
      </c>
      <c r="J31" s="848" t="s">
        <v>1577</v>
      </c>
    </row>
    <row r="32" spans="1:10" ht="23.25" customHeight="1" x14ac:dyDescent="0.25">
      <c r="A32" s="1882"/>
      <c r="B32" s="1882" t="s">
        <v>68</v>
      </c>
      <c r="C32" s="849" t="s">
        <v>15</v>
      </c>
      <c r="D32" s="1162">
        <f t="shared" ref="D32:E35" si="8">D19</f>
        <v>84494.857000000004</v>
      </c>
      <c r="E32" s="838">
        <f t="shared" si="8"/>
        <v>20715</v>
      </c>
      <c r="F32" s="1167">
        <f>E32*100/D32</f>
        <v>24.51628505626088</v>
      </c>
      <c r="G32" s="1889"/>
      <c r="H32" s="838">
        <f>E32</f>
        <v>20715</v>
      </c>
      <c r="I32" s="1167">
        <f>F32</f>
        <v>24.51628505626088</v>
      </c>
      <c r="J32" s="1913"/>
    </row>
    <row r="33" spans="1:14" ht="58.5" customHeight="1" x14ac:dyDescent="0.25">
      <c r="A33" s="1882"/>
      <c r="B33" s="1882"/>
      <c r="C33" s="849" t="s">
        <v>199</v>
      </c>
      <c r="D33" s="1162">
        <f t="shared" si="8"/>
        <v>593.25699999999995</v>
      </c>
      <c r="E33" s="838">
        <f t="shared" si="8"/>
        <v>0</v>
      </c>
      <c r="F33" s="1167">
        <f t="shared" ref="F33:F35" si="9">E33*100/D33</f>
        <v>0</v>
      </c>
      <c r="G33" s="1889"/>
      <c r="H33" s="838">
        <f>E33</f>
        <v>0</v>
      </c>
      <c r="I33" s="1167">
        <f t="shared" ref="I33:I35" si="10">F33</f>
        <v>0</v>
      </c>
      <c r="J33" s="1913"/>
    </row>
    <row r="34" spans="1:14" ht="75.75" customHeight="1" x14ac:dyDescent="0.25">
      <c r="A34" s="1882"/>
      <c r="B34" s="1882"/>
      <c r="C34" s="849" t="s">
        <v>16</v>
      </c>
      <c r="D34" s="1162">
        <f t="shared" si="8"/>
        <v>466.13</v>
      </c>
      <c r="E34" s="838">
        <f t="shared" si="8"/>
        <v>0</v>
      </c>
      <c r="F34" s="1167">
        <f t="shared" si="9"/>
        <v>0</v>
      </c>
      <c r="G34" s="1889"/>
      <c r="H34" s="838">
        <f t="shared" ref="H34:H35" si="11">E34</f>
        <v>0</v>
      </c>
      <c r="I34" s="1167">
        <f t="shared" si="10"/>
        <v>0</v>
      </c>
      <c r="J34" s="1913"/>
    </row>
    <row r="35" spans="1:14" ht="98.25" customHeight="1" x14ac:dyDescent="0.25">
      <c r="A35" s="1882"/>
      <c r="B35" s="1882"/>
      <c r="C35" s="849" t="s">
        <v>19</v>
      </c>
      <c r="D35" s="1162">
        <f t="shared" si="8"/>
        <v>83435.47</v>
      </c>
      <c r="E35" s="838">
        <f t="shared" si="8"/>
        <v>20715</v>
      </c>
      <c r="F35" s="1167">
        <f t="shared" si="9"/>
        <v>24.827570336692535</v>
      </c>
      <c r="G35" s="1889"/>
      <c r="H35" s="838">
        <f t="shared" si="11"/>
        <v>20715</v>
      </c>
      <c r="I35" s="1167">
        <f t="shared" si="10"/>
        <v>24.827570336692535</v>
      </c>
      <c r="J35" s="1913"/>
    </row>
    <row r="36" spans="1:14" ht="24" customHeight="1" x14ac:dyDescent="0.25">
      <c r="A36" s="921"/>
      <c r="B36" s="1930" t="s">
        <v>1408</v>
      </c>
      <c r="C36" s="1930"/>
      <c r="D36" s="1930"/>
      <c r="E36" s="1930"/>
      <c r="F36" s="1930"/>
      <c r="G36" s="1930"/>
      <c r="H36" s="1930"/>
      <c r="I36" s="1930"/>
      <c r="J36" s="1930"/>
    </row>
    <row r="37" spans="1:14" s="33" customFormat="1" ht="22.5" customHeight="1" x14ac:dyDescent="0.3">
      <c r="A37" s="1939" t="s">
        <v>9</v>
      </c>
      <c r="B37" s="1904" t="s">
        <v>1237</v>
      </c>
      <c r="C37" s="1643" t="s">
        <v>15</v>
      </c>
      <c r="D37" s="1644">
        <f>D38+D39+D40</f>
        <v>118610.694</v>
      </c>
      <c r="E37" s="1644">
        <f>E38+E39+E40</f>
        <v>29961.917000000001</v>
      </c>
      <c r="F37" s="1644">
        <f t="shared" ref="F37:F57" si="12">E37*100/D37</f>
        <v>25.260721432082676</v>
      </c>
      <c r="G37" s="1916"/>
      <c r="H37" s="1644">
        <f>E37</f>
        <v>29961.917000000001</v>
      </c>
      <c r="I37" s="1644">
        <f>F37</f>
        <v>25.260721432082676</v>
      </c>
      <c r="J37" s="1940"/>
    </row>
    <row r="38" spans="1:14" s="33" customFormat="1" ht="57" customHeight="1" x14ac:dyDescent="0.3">
      <c r="A38" s="1939"/>
      <c r="B38" s="1904"/>
      <c r="C38" s="1643" t="s">
        <v>199</v>
      </c>
      <c r="D38" s="1644">
        <f>D47+D51</f>
        <v>3257.1000000000004</v>
      </c>
      <c r="E38" s="1644">
        <f>E51</f>
        <v>0</v>
      </c>
      <c r="F38" s="1644">
        <f t="shared" si="12"/>
        <v>0</v>
      </c>
      <c r="G38" s="1916"/>
      <c r="H38" s="1644">
        <f t="shared" ref="H38:I45" si="13">E38</f>
        <v>0</v>
      </c>
      <c r="I38" s="1644">
        <f>F38</f>
        <v>0</v>
      </c>
      <c r="J38" s="1940"/>
    </row>
    <row r="39" spans="1:14" s="33" customFormat="1" ht="76.5" customHeight="1" x14ac:dyDescent="0.3">
      <c r="A39" s="1939"/>
      <c r="B39" s="1904"/>
      <c r="C39" s="1643" t="s">
        <v>16</v>
      </c>
      <c r="D39" s="1644">
        <f>D48+D52</f>
        <v>2559.1499999999996</v>
      </c>
      <c r="E39" s="1644">
        <f>E52</f>
        <v>0</v>
      </c>
      <c r="F39" s="1644">
        <f t="shared" si="12"/>
        <v>0</v>
      </c>
      <c r="G39" s="1916"/>
      <c r="H39" s="1644">
        <f>E39</f>
        <v>0</v>
      </c>
      <c r="I39" s="1644">
        <f>F39</f>
        <v>0</v>
      </c>
      <c r="J39" s="1940"/>
    </row>
    <row r="40" spans="1:14" s="33" customFormat="1" ht="98.25" customHeight="1" x14ac:dyDescent="0.3">
      <c r="A40" s="1645"/>
      <c r="B40" s="1645"/>
      <c r="C40" s="1643" t="s">
        <v>19</v>
      </c>
      <c r="D40" s="1644">
        <f>D41+D45+D49+D53</f>
        <v>112794.444</v>
      </c>
      <c r="E40" s="1644">
        <f>E41+E45+E53</f>
        <v>29961.917000000001</v>
      </c>
      <c r="F40" s="1644">
        <f t="shared" si="12"/>
        <v>26.563291539430789</v>
      </c>
      <c r="G40" s="1646"/>
      <c r="H40" s="1644">
        <f t="shared" si="13"/>
        <v>29961.917000000001</v>
      </c>
      <c r="I40" s="1644">
        <f t="shared" si="13"/>
        <v>26.563291539430789</v>
      </c>
      <c r="J40" s="1647"/>
    </row>
    <row r="41" spans="1:14" s="31" customFormat="1" ht="137.25" customHeight="1" x14ac:dyDescent="0.3">
      <c r="A41" s="850" t="s">
        <v>21</v>
      </c>
      <c r="B41" s="851" t="s">
        <v>1238</v>
      </c>
      <c r="C41" s="819" t="s">
        <v>19</v>
      </c>
      <c r="D41" s="1164">
        <v>101635</v>
      </c>
      <c r="E41" s="839">
        <v>25408.749</v>
      </c>
      <c r="F41" s="835">
        <f>E41*100/D41</f>
        <v>24.999999016086978</v>
      </c>
      <c r="G41" s="840" t="s">
        <v>1236</v>
      </c>
      <c r="H41" s="839">
        <f t="shared" si="13"/>
        <v>25408.749</v>
      </c>
      <c r="I41" s="835">
        <f t="shared" si="13"/>
        <v>24.999999016086978</v>
      </c>
      <c r="J41" s="837"/>
    </row>
    <row r="42" spans="1:14" ht="97.5" hidden="1" customHeight="1" x14ac:dyDescent="0.25">
      <c r="A42" s="835" t="s">
        <v>26</v>
      </c>
      <c r="B42" s="841" t="s">
        <v>626</v>
      </c>
      <c r="C42" s="836" t="s">
        <v>19</v>
      </c>
      <c r="D42" s="1164">
        <f>D43+D44</f>
        <v>3000</v>
      </c>
      <c r="E42" s="839">
        <v>0</v>
      </c>
      <c r="F42" s="835">
        <v>0</v>
      </c>
      <c r="G42" s="840" t="s">
        <v>627</v>
      </c>
      <c r="H42" s="839">
        <v>0</v>
      </c>
      <c r="I42" s="835">
        <v>0</v>
      </c>
      <c r="J42" s="837"/>
    </row>
    <row r="43" spans="1:14" ht="138.75" hidden="1" customHeight="1" x14ac:dyDescent="0.25">
      <c r="A43" s="835" t="s">
        <v>27</v>
      </c>
      <c r="B43" s="841" t="s">
        <v>734</v>
      </c>
      <c r="C43" s="836" t="s">
        <v>19</v>
      </c>
      <c r="D43" s="1164">
        <v>3000</v>
      </c>
      <c r="E43" s="839">
        <v>0</v>
      </c>
      <c r="F43" s="835">
        <v>0</v>
      </c>
      <c r="G43" s="840" t="s">
        <v>628</v>
      </c>
      <c r="H43" s="839">
        <v>0</v>
      </c>
      <c r="I43" s="835">
        <v>0</v>
      </c>
      <c r="J43" s="837"/>
    </row>
    <row r="44" spans="1:14" ht="3" hidden="1" customHeight="1" x14ac:dyDescent="0.25">
      <c r="A44" s="835" t="s">
        <v>43</v>
      </c>
      <c r="B44" s="841" t="s">
        <v>735</v>
      </c>
      <c r="C44" s="836" t="s">
        <v>19</v>
      </c>
      <c r="D44" s="1164">
        <v>0</v>
      </c>
      <c r="E44" s="1164">
        <v>0</v>
      </c>
      <c r="F44" s="835">
        <v>0</v>
      </c>
      <c r="G44" s="840"/>
      <c r="H44" s="1164">
        <v>0</v>
      </c>
      <c r="I44" s="835">
        <v>0</v>
      </c>
      <c r="J44" s="837" t="s">
        <v>392</v>
      </c>
    </row>
    <row r="45" spans="1:14" ht="126.75" customHeight="1" x14ac:dyDescent="0.25">
      <c r="A45" s="833" t="s">
        <v>25</v>
      </c>
      <c r="B45" s="845" t="s">
        <v>633</v>
      </c>
      <c r="C45" s="836" t="s">
        <v>19</v>
      </c>
      <c r="D45" s="1164">
        <v>8000</v>
      </c>
      <c r="E45" s="1164">
        <v>4553.1679999999997</v>
      </c>
      <c r="F45" s="835">
        <f t="shared" si="12"/>
        <v>56.9146</v>
      </c>
      <c r="G45" s="837" t="s">
        <v>1585</v>
      </c>
      <c r="H45" s="1164">
        <f>E45</f>
        <v>4553.1679999999997</v>
      </c>
      <c r="I45" s="835">
        <f t="shared" si="13"/>
        <v>56.9146</v>
      </c>
      <c r="J45" s="837"/>
      <c r="N45" s="34"/>
    </row>
    <row r="46" spans="1:14" s="964" customFormat="1" ht="27" customHeight="1" x14ac:dyDescent="0.25">
      <c r="A46" s="1885" t="s">
        <v>26</v>
      </c>
      <c r="B46" s="1937" t="s">
        <v>1817</v>
      </c>
      <c r="C46" s="1648" t="s">
        <v>417</v>
      </c>
      <c r="D46" s="1649">
        <f>D47+D48+D49</f>
        <v>6475.6939999999995</v>
      </c>
      <c r="E46" s="1649">
        <v>0</v>
      </c>
      <c r="F46" s="1649">
        <v>0</v>
      </c>
      <c r="G46" s="1938" t="s">
        <v>1578</v>
      </c>
      <c r="H46" s="1649">
        <v>0</v>
      </c>
      <c r="I46" s="1649">
        <v>0</v>
      </c>
      <c r="J46" s="1938" t="s">
        <v>623</v>
      </c>
      <c r="N46" s="34"/>
    </row>
    <row r="47" spans="1:14" s="964" customFormat="1" ht="63" customHeight="1" x14ac:dyDescent="0.25">
      <c r="A47" s="1885"/>
      <c r="B47" s="1937"/>
      <c r="C47" s="1648" t="s">
        <v>18</v>
      </c>
      <c r="D47" s="1649">
        <v>2349.9</v>
      </c>
      <c r="E47" s="1649">
        <v>0</v>
      </c>
      <c r="F47" s="1649">
        <v>0</v>
      </c>
      <c r="G47" s="1938"/>
      <c r="H47" s="1649">
        <v>0</v>
      </c>
      <c r="I47" s="1649">
        <v>0</v>
      </c>
      <c r="J47" s="1938"/>
      <c r="N47" s="34"/>
    </row>
    <row r="48" spans="1:14" s="964" customFormat="1" ht="63" customHeight="1" x14ac:dyDescent="0.25">
      <c r="A48" s="1885"/>
      <c r="B48" s="1937"/>
      <c r="C48" s="1648" t="s">
        <v>40</v>
      </c>
      <c r="D48" s="1649">
        <v>1846.35</v>
      </c>
      <c r="E48" s="1649">
        <v>0</v>
      </c>
      <c r="F48" s="1649">
        <v>0</v>
      </c>
      <c r="G48" s="1938"/>
      <c r="H48" s="1649">
        <v>0</v>
      </c>
      <c r="I48" s="1649">
        <v>0</v>
      </c>
      <c r="J48" s="1938"/>
      <c r="N48" s="34"/>
    </row>
    <row r="49" spans="1:14" s="964" customFormat="1" ht="249.75" customHeight="1" x14ac:dyDescent="0.25">
      <c r="A49" s="1885"/>
      <c r="B49" s="1937"/>
      <c r="C49" s="1648" t="s">
        <v>19</v>
      </c>
      <c r="D49" s="1649">
        <v>2279.444</v>
      </c>
      <c r="E49" s="1649">
        <v>0</v>
      </c>
      <c r="F49" s="1649">
        <v>0</v>
      </c>
      <c r="G49" s="1938"/>
      <c r="H49" s="1649">
        <v>0</v>
      </c>
      <c r="I49" s="1649">
        <v>0</v>
      </c>
      <c r="J49" s="1938"/>
      <c r="N49" s="34"/>
    </row>
    <row r="50" spans="1:14" ht="42" customHeight="1" x14ac:dyDescent="0.25">
      <c r="A50" s="1905" t="s">
        <v>50</v>
      </c>
      <c r="B50" s="1931" t="s">
        <v>1239</v>
      </c>
      <c r="C50" s="836" t="s">
        <v>417</v>
      </c>
      <c r="D50" s="1164">
        <f>D51+D52+D53</f>
        <v>2500</v>
      </c>
      <c r="E50" s="1164">
        <f>E51+E52+E53</f>
        <v>0</v>
      </c>
      <c r="F50" s="835">
        <f>E50/D50*100</f>
        <v>0</v>
      </c>
      <c r="G50" s="1934" t="s">
        <v>1820</v>
      </c>
      <c r="H50" s="1164">
        <f>H51+H52+H53</f>
        <v>0</v>
      </c>
      <c r="I50" s="835">
        <f>H50/D50*100</f>
        <v>0</v>
      </c>
      <c r="J50" s="1876" t="s">
        <v>623</v>
      </c>
    </row>
    <row r="51" spans="1:14" ht="68.25" customHeight="1" x14ac:dyDescent="0.25">
      <c r="A51" s="1861"/>
      <c r="B51" s="1932"/>
      <c r="C51" s="836" t="s">
        <v>18</v>
      </c>
      <c r="D51" s="852">
        <v>907.2</v>
      </c>
      <c r="E51" s="1164">
        <v>0</v>
      </c>
      <c r="F51" s="835">
        <f t="shared" ref="F51:F53" si="14">E51/D51*100</f>
        <v>0</v>
      </c>
      <c r="G51" s="1935"/>
      <c r="H51" s="1164">
        <f>E51</f>
        <v>0</v>
      </c>
      <c r="I51" s="835">
        <f t="shared" ref="I51:I53" si="15">H51/D51*100</f>
        <v>0</v>
      </c>
      <c r="J51" s="1877"/>
    </row>
    <row r="52" spans="1:14" ht="79.5" customHeight="1" x14ac:dyDescent="0.25">
      <c r="A52" s="1861"/>
      <c r="B52" s="1932"/>
      <c r="C52" s="836" t="s">
        <v>40</v>
      </c>
      <c r="D52" s="1164">
        <v>712.8</v>
      </c>
      <c r="E52" s="1164">
        <v>0</v>
      </c>
      <c r="F52" s="835">
        <f t="shared" si="14"/>
        <v>0</v>
      </c>
      <c r="G52" s="1935"/>
      <c r="H52" s="1164">
        <f>E52</f>
        <v>0</v>
      </c>
      <c r="I52" s="835">
        <f t="shared" si="15"/>
        <v>0</v>
      </c>
      <c r="J52" s="1877"/>
    </row>
    <row r="53" spans="1:14" ht="76.5" customHeight="1" x14ac:dyDescent="0.25">
      <c r="A53" s="1906"/>
      <c r="B53" s="1933"/>
      <c r="C53" s="836" t="s">
        <v>19</v>
      </c>
      <c r="D53" s="1164">
        <v>880</v>
      </c>
      <c r="E53" s="1164">
        <v>0</v>
      </c>
      <c r="F53" s="835">
        <f t="shared" si="14"/>
        <v>0</v>
      </c>
      <c r="G53" s="1936"/>
      <c r="H53" s="1164">
        <f>E53</f>
        <v>0</v>
      </c>
      <c r="I53" s="835">
        <f t="shared" si="15"/>
        <v>0</v>
      </c>
      <c r="J53" s="1878"/>
    </row>
    <row r="54" spans="1:14" ht="102" customHeight="1" x14ac:dyDescent="0.25">
      <c r="A54" s="820" t="s">
        <v>12</v>
      </c>
      <c r="B54" s="853" t="s">
        <v>1443</v>
      </c>
      <c r="C54" s="832" t="s">
        <v>19</v>
      </c>
      <c r="D54" s="1162">
        <f>D55</f>
        <v>290</v>
      </c>
      <c r="E54" s="1162">
        <f>E55</f>
        <v>0</v>
      </c>
      <c r="F54" s="830">
        <f>E54/D54*100</f>
        <v>0</v>
      </c>
      <c r="G54" s="854"/>
      <c r="H54" s="1162">
        <f>H55</f>
        <v>0</v>
      </c>
      <c r="I54" s="830">
        <f>H54/D54*100</f>
        <v>0</v>
      </c>
      <c r="J54" s="823"/>
    </row>
    <row r="55" spans="1:14" ht="155.25" customHeight="1" x14ac:dyDescent="0.25">
      <c r="A55" s="850" t="s">
        <v>13</v>
      </c>
      <c r="B55" s="1117" t="s">
        <v>1464</v>
      </c>
      <c r="C55" s="836" t="s">
        <v>19</v>
      </c>
      <c r="D55" s="1164">
        <v>290</v>
      </c>
      <c r="E55" s="1164">
        <v>0</v>
      </c>
      <c r="F55" s="835">
        <f>E55/D55*100</f>
        <v>0</v>
      </c>
      <c r="G55" s="822"/>
      <c r="H55" s="1164">
        <v>0</v>
      </c>
      <c r="I55" s="835">
        <f>H55/D55*100</f>
        <v>0</v>
      </c>
      <c r="J55" s="823" t="s">
        <v>1579</v>
      </c>
    </row>
    <row r="56" spans="1:14" ht="99" customHeight="1" x14ac:dyDescent="0.25">
      <c r="A56" s="855" t="s">
        <v>14</v>
      </c>
      <c r="B56" s="856" t="s">
        <v>1240</v>
      </c>
      <c r="C56" s="832" t="s">
        <v>19</v>
      </c>
      <c r="D56" s="1162">
        <f>D57</f>
        <v>241824</v>
      </c>
      <c r="E56" s="1162">
        <f>E57</f>
        <v>60456</v>
      </c>
      <c r="F56" s="830">
        <f t="shared" si="12"/>
        <v>25</v>
      </c>
      <c r="G56" s="830"/>
      <c r="H56" s="1162">
        <f t="shared" ref="H56:I60" si="16">E56</f>
        <v>60456</v>
      </c>
      <c r="I56" s="830">
        <f t="shared" si="16"/>
        <v>25</v>
      </c>
      <c r="J56" s="857"/>
    </row>
    <row r="57" spans="1:14" ht="134.25" customHeight="1" x14ac:dyDescent="0.25">
      <c r="A57" s="1650" t="s">
        <v>17</v>
      </c>
      <c r="B57" s="1651" t="s">
        <v>1241</v>
      </c>
      <c r="C57" s="1652" t="s">
        <v>19</v>
      </c>
      <c r="D57" s="1649">
        <v>241824</v>
      </c>
      <c r="E57" s="1649">
        <v>60456</v>
      </c>
      <c r="F57" s="1649">
        <f t="shared" si="12"/>
        <v>25</v>
      </c>
      <c r="G57" s="1653" t="s">
        <v>1236</v>
      </c>
      <c r="H57" s="1654">
        <f>E57</f>
        <v>60456</v>
      </c>
      <c r="I57" s="1649">
        <f t="shared" si="16"/>
        <v>25</v>
      </c>
      <c r="J57" s="1622"/>
    </row>
    <row r="58" spans="1:14" ht="162.75" customHeight="1" x14ac:dyDescent="0.25">
      <c r="A58" s="855" t="s">
        <v>111</v>
      </c>
      <c r="B58" s="858" t="s">
        <v>1444</v>
      </c>
      <c r="C58" s="859" t="s">
        <v>19</v>
      </c>
      <c r="D58" s="1162">
        <f>D59</f>
        <v>9703.6</v>
      </c>
      <c r="E58" s="1162">
        <f>E59</f>
        <v>0</v>
      </c>
      <c r="F58" s="830">
        <f>E58/D58*100</f>
        <v>0</v>
      </c>
      <c r="G58" s="860"/>
      <c r="H58" s="1162">
        <f t="shared" si="16"/>
        <v>0</v>
      </c>
      <c r="I58" s="830">
        <f t="shared" si="16"/>
        <v>0</v>
      </c>
      <c r="J58" s="837"/>
    </row>
    <row r="59" spans="1:14" ht="123" customHeight="1" x14ac:dyDescent="0.25">
      <c r="A59" s="914" t="s">
        <v>232</v>
      </c>
      <c r="B59" s="915" t="s">
        <v>1310</v>
      </c>
      <c r="C59" s="926" t="s">
        <v>19</v>
      </c>
      <c r="D59" s="917">
        <v>9703.6</v>
      </c>
      <c r="E59" s="917">
        <v>0</v>
      </c>
      <c r="F59" s="917">
        <f>E59/D59*100</f>
        <v>0</v>
      </c>
      <c r="G59" s="919" t="s">
        <v>1586</v>
      </c>
      <c r="H59" s="917">
        <f t="shared" si="16"/>
        <v>0</v>
      </c>
      <c r="I59" s="917">
        <f t="shared" si="16"/>
        <v>0</v>
      </c>
      <c r="J59" s="1165" t="s">
        <v>623</v>
      </c>
    </row>
    <row r="60" spans="1:14" ht="102" customHeight="1" x14ac:dyDescent="0.25">
      <c r="A60" s="855" t="s">
        <v>118</v>
      </c>
      <c r="B60" s="858" t="s">
        <v>1242</v>
      </c>
      <c r="C60" s="832" t="s">
        <v>19</v>
      </c>
      <c r="D60" s="1162">
        <v>49215</v>
      </c>
      <c r="E60" s="838">
        <f>E61+E62</f>
        <v>14070.701000000001</v>
      </c>
      <c r="F60" s="1162">
        <f t="shared" ref="F60:F67" si="17">E60/D60*100</f>
        <v>28.590269226861732</v>
      </c>
      <c r="G60" s="1163"/>
      <c r="H60" s="838">
        <f>H61+H62</f>
        <v>14070.701000000001</v>
      </c>
      <c r="I60" s="1162">
        <f t="shared" si="16"/>
        <v>28.590269226861732</v>
      </c>
      <c r="J60" s="1163"/>
      <c r="L60" s="34"/>
    </row>
    <row r="61" spans="1:14" ht="156.75" customHeight="1" x14ac:dyDescent="0.25">
      <c r="A61" s="833" t="s">
        <v>254</v>
      </c>
      <c r="B61" s="861" t="s">
        <v>1243</v>
      </c>
      <c r="C61" s="836" t="s">
        <v>19</v>
      </c>
      <c r="D61" s="1164">
        <v>46215</v>
      </c>
      <c r="E61" s="839">
        <v>11553.75</v>
      </c>
      <c r="F61" s="835">
        <f t="shared" si="17"/>
        <v>25</v>
      </c>
      <c r="G61" s="837" t="s">
        <v>1580</v>
      </c>
      <c r="H61" s="839">
        <f>E61</f>
        <v>11553.75</v>
      </c>
      <c r="I61" s="835">
        <f>H61/D61*100</f>
        <v>25</v>
      </c>
      <c r="J61" s="837"/>
      <c r="L61" s="34"/>
    </row>
    <row r="62" spans="1:14" ht="159" customHeight="1" x14ac:dyDescent="0.25">
      <c r="A62" s="833" t="s">
        <v>255</v>
      </c>
      <c r="B62" s="845" t="s">
        <v>1348</v>
      </c>
      <c r="C62" s="836" t="s">
        <v>19</v>
      </c>
      <c r="D62" s="1164">
        <v>3000</v>
      </c>
      <c r="E62" s="839">
        <v>2516.951</v>
      </c>
      <c r="F62" s="835">
        <f t="shared" si="17"/>
        <v>83.898366666666675</v>
      </c>
      <c r="G62" s="837" t="s">
        <v>1584</v>
      </c>
      <c r="H62" s="839">
        <f>E62</f>
        <v>2516.951</v>
      </c>
      <c r="I62" s="835">
        <f>H62/D62*100</f>
        <v>83.898366666666675</v>
      </c>
      <c r="J62" s="837"/>
      <c r="L62" s="34"/>
    </row>
    <row r="63" spans="1:14" ht="84" customHeight="1" x14ac:dyDescent="0.25">
      <c r="A63" s="932" t="s">
        <v>122</v>
      </c>
      <c r="B63" s="933" t="s">
        <v>1364</v>
      </c>
      <c r="C63" s="931" t="s">
        <v>16</v>
      </c>
      <c r="D63" s="1161">
        <f>D64</f>
        <v>0</v>
      </c>
      <c r="E63" s="1161">
        <f t="shared" ref="E63" si="18">E64</f>
        <v>0</v>
      </c>
      <c r="F63" s="921">
        <v>0</v>
      </c>
      <c r="G63" s="936"/>
      <c r="H63" s="937">
        <f>H64</f>
        <v>0</v>
      </c>
      <c r="I63" s="937">
        <v>0</v>
      </c>
      <c r="J63" s="936"/>
      <c r="L63" s="34"/>
    </row>
    <row r="64" spans="1:14" ht="96" customHeight="1" x14ac:dyDescent="0.25">
      <c r="A64" s="914" t="s">
        <v>313</v>
      </c>
      <c r="B64" s="915" t="s">
        <v>1365</v>
      </c>
      <c r="C64" s="916" t="s">
        <v>16</v>
      </c>
      <c r="D64" s="917">
        <v>0</v>
      </c>
      <c r="E64" s="918">
        <v>0</v>
      </c>
      <c r="F64" s="917">
        <v>0</v>
      </c>
      <c r="G64" s="919"/>
      <c r="H64" s="918">
        <f>E64</f>
        <v>0</v>
      </c>
      <c r="I64" s="917">
        <v>0</v>
      </c>
      <c r="J64" s="919" t="s">
        <v>1577</v>
      </c>
      <c r="L64" s="34"/>
    </row>
    <row r="65" spans="1:10" ht="22.5" customHeight="1" x14ac:dyDescent="0.25">
      <c r="A65" s="1905" t="s">
        <v>111</v>
      </c>
      <c r="B65" s="1907" t="s">
        <v>736</v>
      </c>
      <c r="C65" s="832" t="s">
        <v>15</v>
      </c>
      <c r="D65" s="1162">
        <f>D66+D67+D68</f>
        <v>400</v>
      </c>
      <c r="E65" s="1162">
        <f>E66+E67</f>
        <v>0</v>
      </c>
      <c r="F65" s="830">
        <f t="shared" si="17"/>
        <v>0</v>
      </c>
      <c r="G65" s="1910"/>
      <c r="H65" s="1162">
        <f>H66+H67</f>
        <v>0</v>
      </c>
      <c r="I65" s="830">
        <v>100</v>
      </c>
      <c r="J65" s="1911"/>
    </row>
    <row r="66" spans="1:10" ht="58.5" customHeight="1" x14ac:dyDescent="0.25">
      <c r="A66" s="1861"/>
      <c r="B66" s="1908"/>
      <c r="C66" s="832" t="s">
        <v>199</v>
      </c>
      <c r="D66" s="1162">
        <f>D74</f>
        <v>300</v>
      </c>
      <c r="E66" s="1162">
        <f>E74</f>
        <v>0</v>
      </c>
      <c r="F66" s="830">
        <f t="shared" si="17"/>
        <v>0</v>
      </c>
      <c r="G66" s="1910"/>
      <c r="H66" s="1162">
        <f>H74</f>
        <v>0</v>
      </c>
      <c r="I66" s="830">
        <f t="shared" ref="I66:I74" si="19">H66/D66*100</f>
        <v>0</v>
      </c>
      <c r="J66" s="1911"/>
    </row>
    <row r="67" spans="1:10" ht="75.75" customHeight="1" x14ac:dyDescent="0.25">
      <c r="A67" s="1861"/>
      <c r="B67" s="1908"/>
      <c r="C67" s="832" t="s">
        <v>16</v>
      </c>
      <c r="D67" s="1162">
        <f>D75</f>
        <v>100</v>
      </c>
      <c r="E67" s="1162">
        <f>E75</f>
        <v>0</v>
      </c>
      <c r="F67" s="830">
        <f t="shared" si="17"/>
        <v>0</v>
      </c>
      <c r="G67" s="1910"/>
      <c r="H67" s="1162">
        <f>H75</f>
        <v>0</v>
      </c>
      <c r="I67" s="830">
        <v>0</v>
      </c>
      <c r="J67" s="1911"/>
    </row>
    <row r="68" spans="1:10" ht="97.5" customHeight="1" x14ac:dyDescent="0.25">
      <c r="A68" s="1906"/>
      <c r="B68" s="1909"/>
      <c r="C68" s="832" t="s">
        <v>19</v>
      </c>
      <c r="D68" s="1162">
        <f t="shared" ref="D68:F68" si="20">D72</f>
        <v>0</v>
      </c>
      <c r="E68" s="1162">
        <f t="shared" si="20"/>
        <v>0</v>
      </c>
      <c r="F68" s="830">
        <f t="shared" si="20"/>
        <v>0</v>
      </c>
      <c r="G68" s="862"/>
      <c r="H68" s="1162">
        <f t="shared" ref="H68" si="21">H72</f>
        <v>0</v>
      </c>
      <c r="I68" s="1162">
        <f>I76</f>
        <v>0</v>
      </c>
      <c r="J68" s="848"/>
    </row>
    <row r="69" spans="1:10" ht="37.5" hidden="1" customHeight="1" x14ac:dyDescent="0.25">
      <c r="A69" s="1905" t="s">
        <v>232</v>
      </c>
      <c r="B69" s="1931" t="s">
        <v>630</v>
      </c>
      <c r="C69" s="836" t="s">
        <v>15</v>
      </c>
      <c r="D69" s="1164">
        <f>D70+D71+D72</f>
        <v>0</v>
      </c>
      <c r="E69" s="1164">
        <f t="shared" ref="E69:F69" si="22">E70+E71+E72</f>
        <v>0</v>
      </c>
      <c r="F69" s="835">
        <f t="shared" si="22"/>
        <v>0</v>
      </c>
      <c r="G69" s="1920"/>
      <c r="H69" s="1164">
        <f>H70+H71+H72</f>
        <v>0</v>
      </c>
      <c r="I69" s="835" t="e">
        <f t="shared" si="19"/>
        <v>#DIV/0!</v>
      </c>
      <c r="J69" s="1923"/>
    </row>
    <row r="70" spans="1:10" ht="60" hidden="1" customHeight="1" x14ac:dyDescent="0.25">
      <c r="A70" s="1861"/>
      <c r="B70" s="1932"/>
      <c r="C70" s="836" t="s">
        <v>199</v>
      </c>
      <c r="D70" s="1164">
        <v>0</v>
      </c>
      <c r="E70" s="1164">
        <v>0</v>
      </c>
      <c r="F70" s="835">
        <v>0</v>
      </c>
      <c r="G70" s="1921"/>
      <c r="H70" s="1164">
        <v>0</v>
      </c>
      <c r="I70" s="835" t="e">
        <f t="shared" si="19"/>
        <v>#DIV/0!</v>
      </c>
      <c r="J70" s="1924"/>
    </row>
    <row r="71" spans="1:10" ht="83.25" hidden="1" customHeight="1" x14ac:dyDescent="0.25">
      <c r="A71" s="1861"/>
      <c r="B71" s="1932"/>
      <c r="C71" s="836" t="s">
        <v>16</v>
      </c>
      <c r="D71" s="1164">
        <v>0</v>
      </c>
      <c r="E71" s="1164">
        <v>0</v>
      </c>
      <c r="F71" s="835">
        <v>0</v>
      </c>
      <c r="G71" s="1921"/>
      <c r="H71" s="1164">
        <v>0</v>
      </c>
      <c r="I71" s="835" t="e">
        <f t="shared" si="19"/>
        <v>#DIV/0!</v>
      </c>
      <c r="J71" s="1924"/>
    </row>
    <row r="72" spans="1:10" ht="102" hidden="1" customHeight="1" x14ac:dyDescent="0.25">
      <c r="A72" s="1906"/>
      <c r="B72" s="1933"/>
      <c r="C72" s="836" t="s">
        <v>19</v>
      </c>
      <c r="D72" s="1164">
        <v>0</v>
      </c>
      <c r="E72" s="1164">
        <v>0</v>
      </c>
      <c r="F72" s="835">
        <v>0</v>
      </c>
      <c r="G72" s="1922"/>
      <c r="H72" s="1164">
        <v>0</v>
      </c>
      <c r="I72" s="835" t="e">
        <f t="shared" si="19"/>
        <v>#DIV/0!</v>
      </c>
      <c r="J72" s="1925"/>
    </row>
    <row r="73" spans="1:10" ht="21.75" customHeight="1" x14ac:dyDescent="0.25">
      <c r="A73" s="1926" t="s">
        <v>309</v>
      </c>
      <c r="B73" s="1927" t="s">
        <v>1349</v>
      </c>
      <c r="C73" s="916" t="s">
        <v>15</v>
      </c>
      <c r="D73" s="917">
        <f>D74+D75+D76</f>
        <v>400</v>
      </c>
      <c r="E73" s="917">
        <f>E74+E75</f>
        <v>0</v>
      </c>
      <c r="F73" s="917">
        <f>E73/D73*100</f>
        <v>0</v>
      </c>
      <c r="G73" s="1928"/>
      <c r="H73" s="917">
        <f>H74+H75+H76</f>
        <v>0</v>
      </c>
      <c r="I73" s="917">
        <v>0</v>
      </c>
      <c r="J73" s="1929" t="s">
        <v>1581</v>
      </c>
    </row>
    <row r="74" spans="1:10" ht="60" customHeight="1" x14ac:dyDescent="0.25">
      <c r="A74" s="1926"/>
      <c r="B74" s="1927"/>
      <c r="C74" s="916" t="s">
        <v>199</v>
      </c>
      <c r="D74" s="917">
        <v>300</v>
      </c>
      <c r="E74" s="917">
        <v>0</v>
      </c>
      <c r="F74" s="917">
        <f>E74/D74*100</f>
        <v>0</v>
      </c>
      <c r="G74" s="1928"/>
      <c r="H74" s="917">
        <v>0</v>
      </c>
      <c r="I74" s="917">
        <f t="shared" si="19"/>
        <v>0</v>
      </c>
      <c r="J74" s="1929"/>
    </row>
    <row r="75" spans="1:10" ht="76.5" customHeight="1" x14ac:dyDescent="0.25">
      <c r="A75" s="1926"/>
      <c r="B75" s="1927"/>
      <c r="C75" s="916" t="s">
        <v>16</v>
      </c>
      <c r="D75" s="917">
        <v>100</v>
      </c>
      <c r="E75" s="917">
        <v>0</v>
      </c>
      <c r="F75" s="917">
        <f>E75/D75*100</f>
        <v>0</v>
      </c>
      <c r="G75" s="1928"/>
      <c r="H75" s="917">
        <v>0</v>
      </c>
      <c r="I75" s="917">
        <v>0</v>
      </c>
      <c r="J75" s="1929"/>
    </row>
    <row r="76" spans="1:10" ht="93.75" customHeight="1" x14ac:dyDescent="0.25">
      <c r="A76" s="1926"/>
      <c r="B76" s="1927"/>
      <c r="C76" s="916" t="s">
        <v>19</v>
      </c>
      <c r="D76" s="917">
        <v>0</v>
      </c>
      <c r="E76" s="917">
        <v>0</v>
      </c>
      <c r="F76" s="917">
        <v>0</v>
      </c>
      <c r="G76" s="1928"/>
      <c r="H76" s="917">
        <v>0</v>
      </c>
      <c r="I76" s="917">
        <v>0</v>
      </c>
      <c r="J76" s="1929"/>
    </row>
    <row r="77" spans="1:10" ht="18.75" customHeight="1" x14ac:dyDescent="0.25">
      <c r="A77" s="1915"/>
      <c r="B77" s="1915" t="s">
        <v>387</v>
      </c>
      <c r="C77" s="1335" t="s">
        <v>15</v>
      </c>
      <c r="D77" s="1644">
        <f>D80+D78+D79</f>
        <v>420043.29399999999</v>
      </c>
      <c r="E77" s="1644">
        <f>E80+E78+E79</f>
        <v>104488.618</v>
      </c>
      <c r="F77" s="1644">
        <f>E77*100/D77</f>
        <v>24.875678172355254</v>
      </c>
      <c r="G77" s="1646"/>
      <c r="H77" s="1644">
        <f>H80+H78+H79</f>
        <v>104488.618</v>
      </c>
      <c r="I77" s="1644">
        <f>H77*100/D77</f>
        <v>24.875678172355254</v>
      </c>
      <c r="J77" s="1341"/>
    </row>
    <row r="78" spans="1:10" ht="63.75" customHeight="1" x14ac:dyDescent="0.25">
      <c r="A78" s="1915"/>
      <c r="B78" s="1915"/>
      <c r="C78" s="1335" t="s">
        <v>199</v>
      </c>
      <c r="D78" s="1644">
        <f>D38+D66</f>
        <v>3557.1000000000004</v>
      </c>
      <c r="E78" s="1644">
        <f>E38+E66</f>
        <v>0</v>
      </c>
      <c r="F78" s="1644">
        <f>E78*100/D78</f>
        <v>0</v>
      </c>
      <c r="G78" s="1916"/>
      <c r="H78" s="1644">
        <f t="shared" ref="H78:I80" si="23">E78</f>
        <v>0</v>
      </c>
      <c r="I78" s="1644">
        <f t="shared" si="23"/>
        <v>0</v>
      </c>
      <c r="J78" s="1917"/>
    </row>
    <row r="79" spans="1:10" ht="75" customHeight="1" x14ac:dyDescent="0.25">
      <c r="A79" s="1915"/>
      <c r="B79" s="1915"/>
      <c r="C79" s="1335" t="s">
        <v>16</v>
      </c>
      <c r="D79" s="1644">
        <f>D39+D63+D67</f>
        <v>2659.1499999999996</v>
      </c>
      <c r="E79" s="1644">
        <f>E39+E63+E67</f>
        <v>0</v>
      </c>
      <c r="F79" s="1644">
        <f>E79*100/D79</f>
        <v>0</v>
      </c>
      <c r="G79" s="1916"/>
      <c r="H79" s="1644">
        <f t="shared" si="23"/>
        <v>0</v>
      </c>
      <c r="I79" s="1644">
        <f t="shared" si="23"/>
        <v>0</v>
      </c>
      <c r="J79" s="1917"/>
    </row>
    <row r="80" spans="1:10" ht="97.5" customHeight="1" x14ac:dyDescent="0.25">
      <c r="A80" s="1452"/>
      <c r="B80" s="1452"/>
      <c r="C80" s="1335" t="s">
        <v>19</v>
      </c>
      <c r="D80" s="1644">
        <f>D40+D54+D56+D58+D60</f>
        <v>413827.04399999999</v>
      </c>
      <c r="E80" s="1644">
        <f>E40+E55+E56+E58+E60+E68</f>
        <v>104488.618</v>
      </c>
      <c r="F80" s="1644">
        <f>E80*100/D80</f>
        <v>25.249344989642584</v>
      </c>
      <c r="G80" s="1646"/>
      <c r="H80" s="1644">
        <f>H40+H56+H58+H60+H68+H54</f>
        <v>104488.618</v>
      </c>
      <c r="I80" s="1644">
        <f t="shared" si="23"/>
        <v>25.249344989642584</v>
      </c>
      <c r="J80" s="1341"/>
    </row>
    <row r="81" spans="1:11" ht="35.25" customHeight="1" x14ac:dyDescent="0.25">
      <c r="A81" s="1888" t="s">
        <v>1244</v>
      </c>
      <c r="B81" s="1888"/>
      <c r="C81" s="1888"/>
      <c r="D81" s="1888"/>
      <c r="E81" s="1888"/>
      <c r="F81" s="1888"/>
      <c r="G81" s="1888"/>
      <c r="H81" s="1888"/>
      <c r="I81" s="1888"/>
      <c r="J81" s="1888"/>
    </row>
    <row r="82" spans="1:11" ht="22.5" hidden="1" customHeight="1" x14ac:dyDescent="0.25">
      <c r="A82" s="1918" t="s">
        <v>9</v>
      </c>
      <c r="B82" s="1919" t="s">
        <v>737</v>
      </c>
      <c r="C82" s="863" t="s">
        <v>15</v>
      </c>
      <c r="D82" s="830">
        <v>0</v>
      </c>
      <c r="E82" s="830">
        <v>0</v>
      </c>
      <c r="F82" s="830">
        <v>0</v>
      </c>
      <c r="G82" s="1889"/>
      <c r="H82" s="830">
        <v>0</v>
      </c>
      <c r="I82" s="830">
        <v>0</v>
      </c>
      <c r="J82" s="1893"/>
    </row>
    <row r="83" spans="1:11" ht="75" hidden="1" customHeight="1" x14ac:dyDescent="0.25">
      <c r="A83" s="1918"/>
      <c r="B83" s="1919"/>
      <c r="C83" s="863" t="s">
        <v>199</v>
      </c>
      <c r="D83" s="830">
        <v>0</v>
      </c>
      <c r="E83" s="830">
        <v>0</v>
      </c>
      <c r="F83" s="830">
        <v>0</v>
      </c>
      <c r="G83" s="1889"/>
      <c r="H83" s="830">
        <v>0</v>
      </c>
      <c r="I83" s="830">
        <v>0</v>
      </c>
      <c r="J83" s="1893"/>
    </row>
    <row r="84" spans="1:11" ht="80.25" hidden="1" customHeight="1" x14ac:dyDescent="0.25">
      <c r="A84" s="1918"/>
      <c r="B84" s="1919"/>
      <c r="C84" s="863" t="s">
        <v>16</v>
      </c>
      <c r="D84" s="830">
        <v>0</v>
      </c>
      <c r="E84" s="830">
        <v>0</v>
      </c>
      <c r="F84" s="830">
        <v>0</v>
      </c>
      <c r="G84" s="1889"/>
      <c r="H84" s="830">
        <v>0</v>
      </c>
      <c r="I84" s="830">
        <v>0</v>
      </c>
      <c r="J84" s="1893"/>
    </row>
    <row r="85" spans="1:11" ht="100.5" hidden="1" customHeight="1" x14ac:dyDescent="0.25">
      <c r="A85" s="1918"/>
      <c r="B85" s="1919"/>
      <c r="C85" s="863" t="s">
        <v>19</v>
      </c>
      <c r="D85" s="830">
        <v>0</v>
      </c>
      <c r="E85" s="830">
        <v>0</v>
      </c>
      <c r="F85" s="830">
        <v>0</v>
      </c>
      <c r="G85" s="1889"/>
      <c r="H85" s="830">
        <v>0</v>
      </c>
      <c r="I85" s="830">
        <v>0</v>
      </c>
      <c r="J85" s="1893"/>
    </row>
    <row r="86" spans="1:11" ht="18.75" hidden="1" customHeight="1" x14ac:dyDescent="0.25">
      <c r="A86" s="1911" t="s">
        <v>21</v>
      </c>
      <c r="B86" s="1912" t="s">
        <v>631</v>
      </c>
      <c r="C86" s="864" t="s">
        <v>15</v>
      </c>
      <c r="D86" s="835">
        <v>0</v>
      </c>
      <c r="E86" s="835">
        <v>0</v>
      </c>
      <c r="F86" s="835">
        <v>0</v>
      </c>
      <c r="G86" s="1913"/>
      <c r="H86" s="835">
        <v>0</v>
      </c>
      <c r="I86" s="835">
        <v>0</v>
      </c>
      <c r="J86" s="1914" t="s">
        <v>738</v>
      </c>
    </row>
    <row r="87" spans="1:11" ht="18" hidden="1" customHeight="1" x14ac:dyDescent="0.25">
      <c r="A87" s="1911"/>
      <c r="B87" s="1912"/>
      <c r="C87" s="864" t="s">
        <v>199</v>
      </c>
      <c r="D87" s="835">
        <v>0</v>
      </c>
      <c r="E87" s="835">
        <v>0</v>
      </c>
      <c r="F87" s="835">
        <v>0</v>
      </c>
      <c r="G87" s="1913"/>
      <c r="H87" s="835">
        <v>0</v>
      </c>
      <c r="I87" s="835">
        <v>0</v>
      </c>
      <c r="J87" s="1914"/>
    </row>
    <row r="88" spans="1:11" ht="79.5" customHeight="1" x14ac:dyDescent="0.25">
      <c r="A88" s="1873" t="s">
        <v>9</v>
      </c>
      <c r="B88" s="1890" t="s">
        <v>1245</v>
      </c>
      <c r="C88" s="863" t="s">
        <v>15</v>
      </c>
      <c r="D88" s="830">
        <f>D89+D90</f>
        <v>1196.8800000000001</v>
      </c>
      <c r="E88" s="830">
        <f>E89+E90</f>
        <v>0</v>
      </c>
      <c r="F88" s="830">
        <f t="shared" ref="F88:F93" si="24">E88/D88*100</f>
        <v>0</v>
      </c>
      <c r="G88" s="865"/>
      <c r="H88" s="830">
        <f>H89+H90</f>
        <v>0</v>
      </c>
      <c r="I88" s="830">
        <f>H88/D88*100</f>
        <v>0</v>
      </c>
      <c r="J88" s="866"/>
      <c r="K88" s="818" t="s">
        <v>244</v>
      </c>
    </row>
    <row r="89" spans="1:11" ht="75" x14ac:dyDescent="0.25">
      <c r="A89" s="1874"/>
      <c r="B89" s="1891"/>
      <c r="C89" s="863" t="s">
        <v>16</v>
      </c>
      <c r="D89" s="830">
        <f>D92</f>
        <v>0</v>
      </c>
      <c r="E89" s="830">
        <f>E92</f>
        <v>0</v>
      </c>
      <c r="F89" s="830">
        <v>0</v>
      </c>
      <c r="G89" s="865"/>
      <c r="H89" s="830">
        <f>H92</f>
        <v>0</v>
      </c>
      <c r="I89" s="830">
        <v>0</v>
      </c>
      <c r="J89" s="866"/>
    </row>
    <row r="90" spans="1:11" ht="104.25" customHeight="1" x14ac:dyDescent="0.25">
      <c r="A90" s="1875"/>
      <c r="B90" s="1892"/>
      <c r="C90" s="863" t="s">
        <v>19</v>
      </c>
      <c r="D90" s="830">
        <f>D93</f>
        <v>1196.8800000000001</v>
      </c>
      <c r="E90" s="830">
        <f>E93</f>
        <v>0</v>
      </c>
      <c r="F90" s="830">
        <f t="shared" si="24"/>
        <v>0</v>
      </c>
      <c r="G90" s="865"/>
      <c r="H90" s="830">
        <f>H93</f>
        <v>0</v>
      </c>
      <c r="I90" s="830">
        <f t="shared" ref="I90" si="25">H90/D90*100</f>
        <v>0</v>
      </c>
      <c r="J90" s="866"/>
    </row>
    <row r="91" spans="1:11" ht="18.75" customHeight="1" x14ac:dyDescent="0.25">
      <c r="A91" s="1873" t="s">
        <v>21</v>
      </c>
      <c r="B91" s="1894" t="s">
        <v>1246</v>
      </c>
      <c r="C91" s="867" t="s">
        <v>15</v>
      </c>
      <c r="D91" s="835">
        <f>D92+D93</f>
        <v>1196.8800000000001</v>
      </c>
      <c r="E91" s="835">
        <f>E92+E93</f>
        <v>0</v>
      </c>
      <c r="F91" s="835">
        <f t="shared" si="24"/>
        <v>0</v>
      </c>
      <c r="G91" s="1897"/>
      <c r="H91" s="835">
        <f>H92+H93</f>
        <v>0</v>
      </c>
      <c r="I91" s="835">
        <f>H91/D91*100</f>
        <v>0</v>
      </c>
      <c r="J91" s="1876" t="s">
        <v>1701</v>
      </c>
    </row>
    <row r="92" spans="1:11" ht="75" x14ac:dyDescent="0.25">
      <c r="A92" s="1874"/>
      <c r="B92" s="1895"/>
      <c r="C92" s="867" t="s">
        <v>16</v>
      </c>
      <c r="D92" s="835">
        <v>0</v>
      </c>
      <c r="E92" s="835">
        <v>0</v>
      </c>
      <c r="F92" s="835">
        <v>0</v>
      </c>
      <c r="G92" s="1880"/>
      <c r="H92" s="835">
        <v>0</v>
      </c>
      <c r="I92" s="835">
        <v>0</v>
      </c>
      <c r="J92" s="1877"/>
    </row>
    <row r="93" spans="1:11" ht="107.25" customHeight="1" x14ac:dyDescent="0.25">
      <c r="A93" s="1875"/>
      <c r="B93" s="1896"/>
      <c r="C93" s="867" t="s">
        <v>19</v>
      </c>
      <c r="D93" s="835">
        <v>1196.8800000000001</v>
      </c>
      <c r="E93" s="835">
        <v>0</v>
      </c>
      <c r="F93" s="835">
        <f t="shared" si="24"/>
        <v>0</v>
      </c>
      <c r="G93" s="1881"/>
      <c r="H93" s="835">
        <v>0</v>
      </c>
      <c r="I93" s="835">
        <v>0</v>
      </c>
      <c r="J93" s="1878"/>
    </row>
    <row r="94" spans="1:11" ht="26.25" customHeight="1" x14ac:dyDescent="0.25">
      <c r="A94" s="1898" t="s">
        <v>12</v>
      </c>
      <c r="B94" s="1890" t="s">
        <v>1445</v>
      </c>
      <c r="C94" s="863" t="s">
        <v>15</v>
      </c>
      <c r="D94" s="830">
        <f>D95+D96</f>
        <v>0</v>
      </c>
      <c r="E94" s="830">
        <f>E95+E96</f>
        <v>0</v>
      </c>
      <c r="F94" s="830">
        <f>F95+F96</f>
        <v>0</v>
      </c>
      <c r="G94" s="1901"/>
      <c r="H94" s="830">
        <f>H95+H96</f>
        <v>0</v>
      </c>
      <c r="I94" s="830">
        <f t="shared" ref="I94:I99" si="26">F94</f>
        <v>0</v>
      </c>
      <c r="J94" s="1890" t="s">
        <v>1577</v>
      </c>
    </row>
    <row r="95" spans="1:11" ht="78" customHeight="1" x14ac:dyDescent="0.25">
      <c r="A95" s="1899"/>
      <c r="B95" s="1891"/>
      <c r="C95" s="863" t="s">
        <v>16</v>
      </c>
      <c r="D95" s="830">
        <f t="shared" ref="D95:F96" si="27">D98</f>
        <v>0</v>
      </c>
      <c r="E95" s="830">
        <f t="shared" si="27"/>
        <v>0</v>
      </c>
      <c r="F95" s="830">
        <f t="shared" si="27"/>
        <v>0</v>
      </c>
      <c r="G95" s="1902"/>
      <c r="H95" s="830">
        <f>H98</f>
        <v>0</v>
      </c>
      <c r="I95" s="830">
        <f t="shared" si="26"/>
        <v>0</v>
      </c>
      <c r="J95" s="1891"/>
    </row>
    <row r="96" spans="1:11" ht="93" customHeight="1" x14ac:dyDescent="0.25">
      <c r="A96" s="1900"/>
      <c r="B96" s="1892"/>
      <c r="C96" s="863" t="s">
        <v>19</v>
      </c>
      <c r="D96" s="830">
        <f t="shared" si="27"/>
        <v>0</v>
      </c>
      <c r="E96" s="830">
        <f t="shared" si="27"/>
        <v>0</v>
      </c>
      <c r="F96" s="830">
        <f t="shared" si="27"/>
        <v>0</v>
      </c>
      <c r="G96" s="1903"/>
      <c r="H96" s="830">
        <f>H99</f>
        <v>0</v>
      </c>
      <c r="I96" s="830">
        <f t="shared" si="26"/>
        <v>0</v>
      </c>
      <c r="J96" s="1892"/>
    </row>
    <row r="97" spans="1:10" ht="26.25" customHeight="1" x14ac:dyDescent="0.25">
      <c r="A97" s="1873" t="s">
        <v>13</v>
      </c>
      <c r="B97" s="1876" t="s">
        <v>1386</v>
      </c>
      <c r="C97" s="864" t="s">
        <v>15</v>
      </c>
      <c r="D97" s="835">
        <f>D98+D99</f>
        <v>0</v>
      </c>
      <c r="E97" s="835">
        <f>E98+E99</f>
        <v>0</v>
      </c>
      <c r="F97" s="835">
        <f>F98</f>
        <v>0</v>
      </c>
      <c r="G97" s="1879"/>
      <c r="H97" s="835">
        <f>H98+H99</f>
        <v>0</v>
      </c>
      <c r="I97" s="835">
        <f t="shared" si="26"/>
        <v>0</v>
      </c>
      <c r="J97" s="1876"/>
    </row>
    <row r="98" spans="1:10" ht="75.75" customHeight="1" x14ac:dyDescent="0.25">
      <c r="A98" s="1874"/>
      <c r="B98" s="1877"/>
      <c r="C98" s="864" t="s">
        <v>16</v>
      </c>
      <c r="D98" s="835">
        <v>0</v>
      </c>
      <c r="E98" s="835">
        <v>0</v>
      </c>
      <c r="F98" s="835">
        <v>0</v>
      </c>
      <c r="G98" s="1880"/>
      <c r="H98" s="835">
        <v>0</v>
      </c>
      <c r="I98" s="835">
        <f t="shared" si="26"/>
        <v>0</v>
      </c>
      <c r="J98" s="1877"/>
    </row>
    <row r="99" spans="1:10" ht="94.5" customHeight="1" x14ac:dyDescent="0.25">
      <c r="A99" s="1875"/>
      <c r="B99" s="1878"/>
      <c r="C99" s="864" t="s">
        <v>19</v>
      </c>
      <c r="D99" s="835">
        <v>0</v>
      </c>
      <c r="E99" s="835">
        <v>0</v>
      </c>
      <c r="F99" s="835">
        <v>0</v>
      </c>
      <c r="G99" s="1881"/>
      <c r="H99" s="835">
        <v>0</v>
      </c>
      <c r="I99" s="835">
        <f t="shared" si="26"/>
        <v>0</v>
      </c>
      <c r="J99" s="1878"/>
    </row>
    <row r="100" spans="1:10" ht="19.5" customHeight="1" x14ac:dyDescent="0.25">
      <c r="A100" s="1887"/>
      <c r="B100" s="1888" t="s">
        <v>388</v>
      </c>
      <c r="C100" s="863" t="s">
        <v>15</v>
      </c>
      <c r="D100" s="830">
        <f>D101+D102</f>
        <v>1196.8800000000001</v>
      </c>
      <c r="E100" s="830">
        <f>E101+E102</f>
        <v>0</v>
      </c>
      <c r="F100" s="830">
        <f>E100/D100*100</f>
        <v>0</v>
      </c>
      <c r="G100" s="1889"/>
      <c r="H100" s="830">
        <f>H101+H102</f>
        <v>0</v>
      </c>
      <c r="I100" s="830">
        <f>H100/D100*100</f>
        <v>0</v>
      </c>
      <c r="J100" s="1893"/>
    </row>
    <row r="101" spans="1:10" ht="81" customHeight="1" x14ac:dyDescent="0.25">
      <c r="A101" s="1887"/>
      <c r="B101" s="1888"/>
      <c r="C101" s="863" t="s">
        <v>16</v>
      </c>
      <c r="D101" s="830">
        <f>D89+D95</f>
        <v>0</v>
      </c>
      <c r="E101" s="830">
        <f>E89+E95</f>
        <v>0</v>
      </c>
      <c r="F101" s="830">
        <v>0</v>
      </c>
      <c r="G101" s="1889"/>
      <c r="H101" s="830">
        <f>H89+H95</f>
        <v>0</v>
      </c>
      <c r="I101" s="830">
        <v>0</v>
      </c>
      <c r="J101" s="1893"/>
    </row>
    <row r="102" spans="1:10" ht="97.5" customHeight="1" x14ac:dyDescent="0.25">
      <c r="A102" s="1887"/>
      <c r="B102" s="1888"/>
      <c r="C102" s="863" t="s">
        <v>19</v>
      </c>
      <c r="D102" s="830">
        <f>D90+D96</f>
        <v>1196.8800000000001</v>
      </c>
      <c r="E102" s="830">
        <f>E99+E93</f>
        <v>0</v>
      </c>
      <c r="F102" s="830">
        <f t="shared" ref="F102" si="28">E102/D102*100</f>
        <v>0</v>
      </c>
      <c r="G102" s="1889"/>
      <c r="H102" s="830">
        <f>H90+H96</f>
        <v>0</v>
      </c>
      <c r="I102" s="830">
        <f t="shared" ref="I102" si="29">H102/D102*100</f>
        <v>0</v>
      </c>
      <c r="J102" s="1893"/>
    </row>
    <row r="103" spans="1:10" ht="21" customHeight="1" x14ac:dyDescent="0.25">
      <c r="A103" s="835"/>
      <c r="B103" s="1882" t="s">
        <v>1400</v>
      </c>
      <c r="C103" s="1882"/>
      <c r="D103" s="1882"/>
      <c r="E103" s="1882"/>
      <c r="F103" s="1882"/>
      <c r="G103" s="1882"/>
      <c r="H103" s="1882"/>
      <c r="I103" s="1882"/>
      <c r="J103" s="1882"/>
    </row>
    <row r="104" spans="1:10" s="33" customFormat="1" ht="93" hidden="1" customHeight="1" x14ac:dyDescent="0.3">
      <c r="A104" s="855" t="s">
        <v>9</v>
      </c>
      <c r="B104" s="829" t="s">
        <v>205</v>
      </c>
      <c r="C104" s="829" t="s">
        <v>19</v>
      </c>
      <c r="D104" s="830">
        <v>0</v>
      </c>
      <c r="E104" s="830">
        <f>E105</f>
        <v>0</v>
      </c>
      <c r="F104" s="830">
        <v>0</v>
      </c>
      <c r="G104" s="868"/>
      <c r="H104" s="830">
        <f>E104</f>
        <v>0</v>
      </c>
      <c r="I104" s="830">
        <v>0</v>
      </c>
      <c r="J104" s="848"/>
    </row>
    <row r="105" spans="1:10" ht="18" hidden="1" customHeight="1" x14ac:dyDescent="0.25">
      <c r="A105" s="833" t="s">
        <v>21</v>
      </c>
      <c r="B105" s="834" t="s">
        <v>206</v>
      </c>
      <c r="C105" s="834" t="s">
        <v>19</v>
      </c>
      <c r="D105" s="835">
        <v>0</v>
      </c>
      <c r="E105" s="869">
        <v>0</v>
      </c>
      <c r="F105" s="869">
        <v>0</v>
      </c>
      <c r="G105" s="848"/>
      <c r="H105" s="835">
        <f t="shared" ref="H105:I105" si="30">E105</f>
        <v>0</v>
      </c>
      <c r="I105" s="869">
        <f t="shared" si="30"/>
        <v>0</v>
      </c>
      <c r="J105" s="848"/>
    </row>
    <row r="106" spans="1:10" ht="18.75" customHeight="1" x14ac:dyDescent="0.25">
      <c r="A106" s="1883" t="s">
        <v>9</v>
      </c>
      <c r="B106" s="1884" t="s">
        <v>1446</v>
      </c>
      <c r="C106" s="927" t="s">
        <v>1248</v>
      </c>
      <c r="D106" s="921">
        <f>D107</f>
        <v>244499</v>
      </c>
      <c r="E106" s="928">
        <f>E107</f>
        <v>51819.839999999997</v>
      </c>
      <c r="F106" s="928">
        <f t="shared" ref="F106:F114" si="31">E106/D106*100</f>
        <v>21.194295273191301</v>
      </c>
      <c r="G106" s="929"/>
      <c r="H106" s="921">
        <f>H107</f>
        <v>51819.839999999997</v>
      </c>
      <c r="I106" s="928">
        <f t="shared" ref="I106:I114" si="32">H106/D106*100</f>
        <v>21.194295273191301</v>
      </c>
      <c r="J106" s="930"/>
    </row>
    <row r="107" spans="1:10" ht="103.5" customHeight="1" x14ac:dyDescent="0.25">
      <c r="A107" s="1883"/>
      <c r="B107" s="1884"/>
      <c r="C107" s="931" t="s">
        <v>19</v>
      </c>
      <c r="D107" s="921">
        <f>D109</f>
        <v>244499</v>
      </c>
      <c r="E107" s="921">
        <f>E109</f>
        <v>51819.839999999997</v>
      </c>
      <c r="F107" s="921">
        <f t="shared" si="31"/>
        <v>21.194295273191301</v>
      </c>
      <c r="G107" s="921"/>
      <c r="H107" s="921">
        <f>H109</f>
        <v>51819.839999999997</v>
      </c>
      <c r="I107" s="921">
        <f t="shared" si="32"/>
        <v>21.194295273191301</v>
      </c>
      <c r="J107" s="930"/>
    </row>
    <row r="108" spans="1:10" s="83" customFormat="1" ht="21.75" customHeight="1" x14ac:dyDescent="0.25">
      <c r="A108" s="1885" t="s">
        <v>21</v>
      </c>
      <c r="B108" s="1886" t="s">
        <v>1249</v>
      </c>
      <c r="C108" s="1648" t="s">
        <v>15</v>
      </c>
      <c r="D108" s="1649">
        <f>D109</f>
        <v>244499</v>
      </c>
      <c r="E108" s="1649">
        <f>E109</f>
        <v>51819.839999999997</v>
      </c>
      <c r="F108" s="1476">
        <f t="shared" si="31"/>
        <v>21.194295273191301</v>
      </c>
      <c r="G108" s="1649"/>
      <c r="H108" s="1649">
        <f>H109</f>
        <v>51819.839999999997</v>
      </c>
      <c r="I108" s="1649">
        <f t="shared" si="32"/>
        <v>21.194295273191301</v>
      </c>
      <c r="J108" s="1623"/>
    </row>
    <row r="109" spans="1:10" ht="210.75" customHeight="1" x14ac:dyDescent="0.25">
      <c r="A109" s="1885"/>
      <c r="B109" s="1886"/>
      <c r="C109" s="1655" t="s">
        <v>19</v>
      </c>
      <c r="D109" s="1649">
        <v>244499</v>
      </c>
      <c r="E109" s="1649">
        <v>51819.839999999997</v>
      </c>
      <c r="F109" s="1649">
        <f t="shared" si="31"/>
        <v>21.194295273191301</v>
      </c>
      <c r="G109" s="1652" t="s">
        <v>1236</v>
      </c>
      <c r="H109" s="1649">
        <f>E109</f>
        <v>51819.839999999997</v>
      </c>
      <c r="I109" s="1649">
        <f t="shared" si="32"/>
        <v>21.194295273191301</v>
      </c>
      <c r="J109" s="1622"/>
    </row>
    <row r="110" spans="1:10" s="964" customFormat="1" ht="27" customHeight="1" x14ac:dyDescent="0.25">
      <c r="A110" s="1885" t="s">
        <v>12</v>
      </c>
      <c r="B110" s="1904" t="s">
        <v>1818</v>
      </c>
      <c r="C110" s="1645" t="s">
        <v>15</v>
      </c>
      <c r="D110" s="1644">
        <f>D111</f>
        <v>1212.1600000000001</v>
      </c>
      <c r="E110" s="1649">
        <f>E111</f>
        <v>0</v>
      </c>
      <c r="F110" s="1649">
        <f>F111</f>
        <v>0</v>
      </c>
      <c r="G110" s="1866"/>
      <c r="H110" s="1649"/>
      <c r="I110" s="1649">
        <f>I111</f>
        <v>0</v>
      </c>
      <c r="J110" s="1622"/>
    </row>
    <row r="111" spans="1:10" s="964" customFormat="1" ht="82.5" customHeight="1" x14ac:dyDescent="0.25">
      <c r="A111" s="1885"/>
      <c r="B111" s="1904"/>
      <c r="C111" s="1645" t="s">
        <v>16</v>
      </c>
      <c r="D111" s="1644">
        <f>D112</f>
        <v>1212.1600000000001</v>
      </c>
      <c r="E111" s="1649">
        <f>E112</f>
        <v>0</v>
      </c>
      <c r="F111" s="1649">
        <f>E111/D111*100</f>
        <v>0</v>
      </c>
      <c r="G111" s="1866"/>
      <c r="H111" s="1649">
        <f>H110</f>
        <v>0</v>
      </c>
      <c r="I111" s="1649">
        <v>0</v>
      </c>
      <c r="J111" s="1622"/>
    </row>
    <row r="112" spans="1:10" s="964" customFormat="1" ht="200.25" customHeight="1" x14ac:dyDescent="0.25">
      <c r="A112" s="1650"/>
      <c r="B112" s="1648" t="s">
        <v>1465</v>
      </c>
      <c r="C112" s="1655" t="s">
        <v>16</v>
      </c>
      <c r="D112" s="1649">
        <v>1212.1600000000001</v>
      </c>
      <c r="E112" s="1649">
        <v>0</v>
      </c>
      <c r="F112" s="1649"/>
      <c r="G112" s="1648" t="s">
        <v>1582</v>
      </c>
      <c r="H112" s="1649"/>
      <c r="I112" s="1649"/>
      <c r="J112" s="1622" t="s">
        <v>623</v>
      </c>
    </row>
    <row r="113" spans="1:10" ht="18.75" customHeight="1" x14ac:dyDescent="0.25">
      <c r="A113" s="1860"/>
      <c r="B113" s="1863" t="s">
        <v>351</v>
      </c>
      <c r="C113" s="870" t="s">
        <v>15</v>
      </c>
      <c r="D113" s="830">
        <f>D114+D115</f>
        <v>245711.16</v>
      </c>
      <c r="E113" s="838">
        <f>E114</f>
        <v>51819.839999999997</v>
      </c>
      <c r="F113" s="830">
        <f t="shared" si="31"/>
        <v>21.089738048528197</v>
      </c>
      <c r="G113" s="871"/>
      <c r="H113" s="838">
        <f>H114</f>
        <v>51819.839999999997</v>
      </c>
      <c r="I113" s="830">
        <f t="shared" si="32"/>
        <v>21.089738048528197</v>
      </c>
      <c r="J113" s="848"/>
    </row>
    <row r="114" spans="1:10" ht="101.25" customHeight="1" x14ac:dyDescent="0.25">
      <c r="A114" s="1861"/>
      <c r="B114" s="1864"/>
      <c r="C114" s="870" t="s">
        <v>19</v>
      </c>
      <c r="D114" s="830">
        <f>D109</f>
        <v>244499</v>
      </c>
      <c r="E114" s="830">
        <f>E106</f>
        <v>51819.839999999997</v>
      </c>
      <c r="F114" s="830">
        <f t="shared" si="31"/>
        <v>21.194295273191301</v>
      </c>
      <c r="G114" s="830"/>
      <c r="H114" s="830">
        <f>H106</f>
        <v>51819.839999999997</v>
      </c>
      <c r="I114" s="830">
        <f t="shared" si="32"/>
        <v>21.194295273191301</v>
      </c>
      <c r="J114" s="872"/>
    </row>
    <row r="115" spans="1:10" s="1160" customFormat="1" ht="79.5" customHeight="1" x14ac:dyDescent="0.25">
      <c r="A115" s="1862"/>
      <c r="B115" s="1865"/>
      <c r="C115" s="1171" t="s">
        <v>16</v>
      </c>
      <c r="D115" s="1172">
        <f>D111</f>
        <v>1212.1600000000001</v>
      </c>
      <c r="E115" s="1172">
        <f>E112</f>
        <v>0</v>
      </c>
      <c r="F115" s="1172">
        <v>0</v>
      </c>
      <c r="G115" s="1172"/>
      <c r="H115" s="1172">
        <v>0</v>
      </c>
      <c r="I115" s="1172">
        <v>0</v>
      </c>
      <c r="J115" s="1173"/>
    </row>
    <row r="116" spans="1:10" ht="26.25" customHeight="1" x14ac:dyDescent="0.25">
      <c r="A116" s="1867" t="s">
        <v>1398</v>
      </c>
      <c r="B116" s="1868"/>
      <c r="C116" s="1868"/>
      <c r="D116" s="1868"/>
      <c r="E116" s="1868"/>
      <c r="F116" s="1868"/>
      <c r="G116" s="1868"/>
      <c r="H116" s="1868"/>
      <c r="I116" s="1868"/>
      <c r="J116" s="1869"/>
    </row>
    <row r="117" spans="1:10" ht="98.25" customHeight="1" x14ac:dyDescent="0.25">
      <c r="A117" s="855" t="s">
        <v>9</v>
      </c>
      <c r="B117" s="858" t="s">
        <v>1251</v>
      </c>
      <c r="C117" s="863" t="s">
        <v>19</v>
      </c>
      <c r="D117" s="830">
        <f t="shared" ref="D117" si="33">D118</f>
        <v>300</v>
      </c>
      <c r="E117" s="830">
        <f>E118</f>
        <v>0</v>
      </c>
      <c r="F117" s="830">
        <v>0</v>
      </c>
      <c r="G117" s="830"/>
      <c r="H117" s="830">
        <f t="shared" ref="H117:I119" si="34">E117</f>
        <v>0</v>
      </c>
      <c r="I117" s="830">
        <f t="shared" si="34"/>
        <v>0</v>
      </c>
      <c r="J117" s="873"/>
    </row>
    <row r="118" spans="1:10" ht="98.25" customHeight="1" x14ac:dyDescent="0.25">
      <c r="A118" s="833" t="s">
        <v>21</v>
      </c>
      <c r="B118" s="845" t="s">
        <v>1252</v>
      </c>
      <c r="C118" s="864" t="s">
        <v>19</v>
      </c>
      <c r="D118" s="835">
        <v>300</v>
      </c>
      <c r="E118" s="835">
        <v>0</v>
      </c>
      <c r="F118" s="869">
        <v>0</v>
      </c>
      <c r="H118" s="835">
        <f t="shared" si="34"/>
        <v>0</v>
      </c>
      <c r="I118" s="835">
        <f t="shared" si="34"/>
        <v>0</v>
      </c>
      <c r="J118" s="845" t="s">
        <v>1821</v>
      </c>
    </row>
    <row r="119" spans="1:10" ht="99.75" customHeight="1" x14ac:dyDescent="0.25">
      <c r="A119" s="917"/>
      <c r="B119" s="922" t="s">
        <v>207</v>
      </c>
      <c r="C119" s="923" t="s">
        <v>19</v>
      </c>
      <c r="D119" s="921">
        <f>D117</f>
        <v>300</v>
      </c>
      <c r="E119" s="921">
        <f>E117</f>
        <v>0</v>
      </c>
      <c r="F119" s="921">
        <v>0</v>
      </c>
      <c r="G119" s="921"/>
      <c r="H119" s="921">
        <f t="shared" si="34"/>
        <v>0</v>
      </c>
      <c r="I119" s="921">
        <f t="shared" si="34"/>
        <v>0</v>
      </c>
      <c r="J119" s="935"/>
    </row>
    <row r="120" spans="1:10" ht="30.75" customHeight="1" x14ac:dyDescent="0.25">
      <c r="A120" s="1867" t="s">
        <v>1253</v>
      </c>
      <c r="B120" s="1868"/>
      <c r="C120" s="1868"/>
      <c r="D120" s="1868"/>
      <c r="E120" s="1868"/>
      <c r="F120" s="1868"/>
      <c r="G120" s="1868"/>
      <c r="H120" s="1868"/>
      <c r="I120" s="1868"/>
      <c r="J120" s="1869"/>
    </row>
    <row r="121" spans="1:10" ht="94.5" customHeight="1" x14ac:dyDescent="0.25">
      <c r="A121" s="932" t="s">
        <v>9</v>
      </c>
      <c r="B121" s="933" t="s">
        <v>1292</v>
      </c>
      <c r="C121" s="920" t="s">
        <v>19</v>
      </c>
      <c r="D121" s="921">
        <f>D122</f>
        <v>1050.5999999999999</v>
      </c>
      <c r="E121" s="1169">
        <f>E122+E124</f>
        <v>750.6</v>
      </c>
      <c r="F121" s="921">
        <f>E121/D121*100</f>
        <v>71.444888635065681</v>
      </c>
      <c r="G121" s="921"/>
      <c r="H121" s="921">
        <f t="shared" ref="H121:I127" si="35">E121</f>
        <v>750.6</v>
      </c>
      <c r="I121" s="921">
        <f t="shared" si="35"/>
        <v>71.444888635065681</v>
      </c>
      <c r="J121" s="934"/>
    </row>
    <row r="122" spans="1:10" ht="102.75" customHeight="1" x14ac:dyDescent="0.25">
      <c r="A122" s="833" t="s">
        <v>21</v>
      </c>
      <c r="B122" s="845" t="s">
        <v>1254</v>
      </c>
      <c r="C122" s="864" t="s">
        <v>19</v>
      </c>
      <c r="D122" s="835">
        <v>1050.5999999999999</v>
      </c>
      <c r="E122" s="1168">
        <v>750.6</v>
      </c>
      <c r="F122" s="917">
        <f>E122/D122*100</f>
        <v>71.444888635065681</v>
      </c>
      <c r="G122" s="845" t="s">
        <v>1583</v>
      </c>
      <c r="H122" s="835">
        <f>E122</f>
        <v>750.6</v>
      </c>
      <c r="I122" s="835">
        <f t="shared" si="35"/>
        <v>71.444888635065681</v>
      </c>
      <c r="J122" s="874"/>
    </row>
    <row r="123" spans="1:10" ht="95.25" hidden="1" customHeight="1" x14ac:dyDescent="0.25">
      <c r="A123" s="833" t="s">
        <v>195</v>
      </c>
      <c r="B123" s="837" t="s">
        <v>635</v>
      </c>
      <c r="C123" s="864" t="s">
        <v>19</v>
      </c>
      <c r="D123" s="835">
        <v>58279.5</v>
      </c>
      <c r="E123" s="1170">
        <v>12657.57</v>
      </c>
      <c r="F123" s="835">
        <f>E123/D123*100</f>
        <v>21.718734718039791</v>
      </c>
      <c r="G123" s="848" t="s">
        <v>636</v>
      </c>
      <c r="H123" s="839">
        <f t="shared" si="35"/>
        <v>12657.57</v>
      </c>
      <c r="I123" s="835">
        <f t="shared" si="35"/>
        <v>21.718734718039791</v>
      </c>
      <c r="J123" s="875"/>
    </row>
    <row r="124" spans="1:10" ht="93" hidden="1" customHeight="1" x14ac:dyDescent="0.25">
      <c r="A124" s="833" t="s">
        <v>25</v>
      </c>
      <c r="B124" s="845" t="s">
        <v>637</v>
      </c>
      <c r="C124" s="864" t="s">
        <v>19</v>
      </c>
      <c r="D124" s="835">
        <f>D125+D126</f>
        <v>21400</v>
      </c>
      <c r="E124" s="1168">
        <f>E125+E126</f>
        <v>0</v>
      </c>
      <c r="F124" s="835">
        <f t="shared" ref="F124" si="36">F125</f>
        <v>0</v>
      </c>
      <c r="G124" s="876" t="s">
        <v>634</v>
      </c>
      <c r="H124" s="835">
        <f t="shared" si="35"/>
        <v>0</v>
      </c>
      <c r="I124" s="835">
        <f t="shared" si="35"/>
        <v>0</v>
      </c>
      <c r="J124" s="877"/>
    </row>
    <row r="125" spans="1:10" ht="93.75" hidden="1" customHeight="1" x14ac:dyDescent="0.25">
      <c r="A125" s="833" t="s">
        <v>197</v>
      </c>
      <c r="B125" s="837" t="s">
        <v>638</v>
      </c>
      <c r="C125" s="864" t="s">
        <v>19</v>
      </c>
      <c r="D125" s="835">
        <v>8000</v>
      </c>
      <c r="E125" s="1170">
        <v>0</v>
      </c>
      <c r="F125" s="835">
        <f>E125/D125*100</f>
        <v>0</v>
      </c>
      <c r="G125" s="848"/>
      <c r="H125" s="839">
        <f t="shared" si="35"/>
        <v>0</v>
      </c>
      <c r="I125" s="835">
        <f t="shared" si="35"/>
        <v>0</v>
      </c>
      <c r="J125" s="875" t="s">
        <v>625</v>
      </c>
    </row>
    <row r="126" spans="1:10" ht="22.5" hidden="1" customHeight="1" x14ac:dyDescent="0.25">
      <c r="A126" s="833" t="s">
        <v>198</v>
      </c>
      <c r="B126" s="837" t="s">
        <v>739</v>
      </c>
      <c r="C126" s="864" t="s">
        <v>19</v>
      </c>
      <c r="D126" s="835">
        <v>13400</v>
      </c>
      <c r="E126" s="1170">
        <v>0</v>
      </c>
      <c r="F126" s="835">
        <f>E126/D126*100</f>
        <v>0</v>
      </c>
      <c r="G126" s="848"/>
      <c r="H126" s="839">
        <f t="shared" si="35"/>
        <v>0</v>
      </c>
      <c r="I126" s="835">
        <f t="shared" si="35"/>
        <v>0</v>
      </c>
      <c r="J126" s="875" t="s">
        <v>639</v>
      </c>
    </row>
    <row r="127" spans="1:10" ht="97.5" customHeight="1" x14ac:dyDescent="0.25">
      <c r="A127" s="917"/>
      <c r="B127" s="922" t="s">
        <v>73</v>
      </c>
      <c r="C127" s="923" t="s">
        <v>19</v>
      </c>
      <c r="D127" s="921">
        <f>D121</f>
        <v>1050.5999999999999</v>
      </c>
      <c r="E127" s="1169">
        <f>E121</f>
        <v>750.6</v>
      </c>
      <c r="F127" s="921">
        <v>0</v>
      </c>
      <c r="G127" s="921"/>
      <c r="H127" s="921">
        <f>E127</f>
        <v>750.6</v>
      </c>
      <c r="I127" s="921">
        <f t="shared" si="35"/>
        <v>0</v>
      </c>
      <c r="J127" s="924"/>
    </row>
    <row r="128" spans="1:10" ht="20.25" customHeight="1" x14ac:dyDescent="0.25">
      <c r="A128" s="1870"/>
      <c r="B128" s="1870" t="s">
        <v>69</v>
      </c>
      <c r="C128" s="920" t="s">
        <v>94</v>
      </c>
      <c r="D128" s="921">
        <f>D129+D131+D130</f>
        <v>777341.79099999985</v>
      </c>
      <c r="E128" s="921">
        <f>E129+E131+E130</f>
        <v>183910.307</v>
      </c>
      <c r="F128" s="921">
        <f>E128/D128*100</f>
        <v>23.658872986027333</v>
      </c>
      <c r="G128" s="1871"/>
      <c r="H128" s="921">
        <f>H129+H131+H130</f>
        <v>183910.307</v>
      </c>
      <c r="I128" s="921">
        <f>F128</f>
        <v>23.658872986027333</v>
      </c>
      <c r="J128" s="1872"/>
    </row>
    <row r="129" spans="1:10" ht="55.5" customHeight="1" x14ac:dyDescent="0.25">
      <c r="A129" s="1870"/>
      <c r="B129" s="1870"/>
      <c r="C129" s="920" t="s">
        <v>199</v>
      </c>
      <c r="D129" s="921">
        <f>D33+D78</f>
        <v>4150.357</v>
      </c>
      <c r="E129" s="921">
        <f>E33+E78</f>
        <v>0</v>
      </c>
      <c r="F129" s="921">
        <f>E129*100/D129</f>
        <v>0</v>
      </c>
      <c r="G129" s="1871"/>
      <c r="H129" s="921">
        <f>E129</f>
        <v>0</v>
      </c>
      <c r="I129" s="921">
        <f>F129</f>
        <v>0</v>
      </c>
      <c r="J129" s="1872"/>
    </row>
    <row r="130" spans="1:10" ht="78.75" customHeight="1" x14ac:dyDescent="0.25">
      <c r="A130" s="1870"/>
      <c r="B130" s="1870"/>
      <c r="C130" s="925" t="s">
        <v>16</v>
      </c>
      <c r="D130" s="921">
        <f>D17+D34+D79+D101+D115</f>
        <v>4337.4399999999996</v>
      </c>
      <c r="E130" s="921">
        <f>E101+E79+E34+E17</f>
        <v>0</v>
      </c>
      <c r="F130" s="921">
        <f>E130/D130*100</f>
        <v>0</v>
      </c>
      <c r="G130" s="1871"/>
      <c r="H130" s="921">
        <f>E130</f>
        <v>0</v>
      </c>
      <c r="I130" s="921">
        <f>H130/D130*100</f>
        <v>0</v>
      </c>
      <c r="J130" s="1872"/>
    </row>
    <row r="131" spans="1:10" ht="102.75" customHeight="1" x14ac:dyDescent="0.25">
      <c r="A131" s="1870"/>
      <c r="B131" s="1870"/>
      <c r="C131" s="920" t="s">
        <v>19</v>
      </c>
      <c r="D131" s="921">
        <f>D16+D35+D80+D102+D114+D119+D127</f>
        <v>768853.99399999995</v>
      </c>
      <c r="E131" s="921">
        <f>E127+E114+E102+E80+E35+E16</f>
        <v>183910.307</v>
      </c>
      <c r="F131" s="921">
        <f>E131*100/D131</f>
        <v>23.920056140073847</v>
      </c>
      <c r="G131" s="1871"/>
      <c r="H131" s="921">
        <f>E131</f>
        <v>183910.307</v>
      </c>
      <c r="I131" s="921">
        <f>F131</f>
        <v>23.920056140073847</v>
      </c>
      <c r="J131" s="1872"/>
    </row>
    <row r="132" spans="1:10" ht="18.75" x14ac:dyDescent="0.3">
      <c r="A132" s="378"/>
      <c r="B132" s="821"/>
      <c r="C132" s="379"/>
      <c r="D132" s="542"/>
      <c r="E132" s="542"/>
      <c r="F132" s="381"/>
      <c r="G132" s="382"/>
      <c r="H132" s="542"/>
      <c r="I132" s="380"/>
      <c r="J132" s="383"/>
    </row>
  </sheetData>
  <mergeCells count="97">
    <mergeCell ref="J15:J17"/>
    <mergeCell ref="A2:J2"/>
    <mergeCell ref="A3:J3"/>
    <mergeCell ref="A4:J4"/>
    <mergeCell ref="A5:J5"/>
    <mergeCell ref="A6:J6"/>
    <mergeCell ref="A9:J9"/>
    <mergeCell ref="A10:A12"/>
    <mergeCell ref="B10:B12"/>
    <mergeCell ref="A15:A17"/>
    <mergeCell ref="B15:B17"/>
    <mergeCell ref="G15:G17"/>
    <mergeCell ref="J27:J30"/>
    <mergeCell ref="A32:A35"/>
    <mergeCell ref="B32:B35"/>
    <mergeCell ref="G32:G35"/>
    <mergeCell ref="J32:J35"/>
    <mergeCell ref="A27:A30"/>
    <mergeCell ref="B27:B30"/>
    <mergeCell ref="G27:G30"/>
    <mergeCell ref="B18:J18"/>
    <mergeCell ref="A19:A22"/>
    <mergeCell ref="B19:B22"/>
    <mergeCell ref="G19:G22"/>
    <mergeCell ref="J19:J22"/>
    <mergeCell ref="A81:J81"/>
    <mergeCell ref="B36:J36"/>
    <mergeCell ref="A50:A53"/>
    <mergeCell ref="B50:B53"/>
    <mergeCell ref="G50:G53"/>
    <mergeCell ref="J50:J53"/>
    <mergeCell ref="A46:A49"/>
    <mergeCell ref="B46:B49"/>
    <mergeCell ref="G46:G49"/>
    <mergeCell ref="J46:J49"/>
    <mergeCell ref="A37:A39"/>
    <mergeCell ref="B37:B39"/>
    <mergeCell ref="G37:G39"/>
    <mergeCell ref="J37:J39"/>
    <mergeCell ref="A69:A72"/>
    <mergeCell ref="B69:B72"/>
    <mergeCell ref="G69:G72"/>
    <mergeCell ref="J69:J72"/>
    <mergeCell ref="A73:A76"/>
    <mergeCell ref="B73:B76"/>
    <mergeCell ref="G73:G76"/>
    <mergeCell ref="J73:J76"/>
    <mergeCell ref="A65:A68"/>
    <mergeCell ref="B65:B68"/>
    <mergeCell ref="G65:G67"/>
    <mergeCell ref="J65:J67"/>
    <mergeCell ref="A86:A87"/>
    <mergeCell ref="B86:B87"/>
    <mergeCell ref="G86:G87"/>
    <mergeCell ref="J86:J87"/>
    <mergeCell ref="A77:A79"/>
    <mergeCell ref="B77:B79"/>
    <mergeCell ref="G78:G79"/>
    <mergeCell ref="J78:J79"/>
    <mergeCell ref="A82:A85"/>
    <mergeCell ref="B82:B85"/>
    <mergeCell ref="G82:G85"/>
    <mergeCell ref="J82:J85"/>
    <mergeCell ref="A88:A90"/>
    <mergeCell ref="B88:B90"/>
    <mergeCell ref="J100:J102"/>
    <mergeCell ref="A110:A111"/>
    <mergeCell ref="A91:A93"/>
    <mergeCell ref="B91:B93"/>
    <mergeCell ref="G91:G93"/>
    <mergeCell ref="J91:J93"/>
    <mergeCell ref="A94:A96"/>
    <mergeCell ref="B94:B96"/>
    <mergeCell ref="G94:G96"/>
    <mergeCell ref="J94:J96"/>
    <mergeCell ref="B110:B111"/>
    <mergeCell ref="A128:A131"/>
    <mergeCell ref="B128:B131"/>
    <mergeCell ref="G128:G131"/>
    <mergeCell ref="J128:J131"/>
    <mergeCell ref="A97:A99"/>
    <mergeCell ref="B97:B99"/>
    <mergeCell ref="G97:G99"/>
    <mergeCell ref="B103:J103"/>
    <mergeCell ref="A106:A107"/>
    <mergeCell ref="B106:B107"/>
    <mergeCell ref="A108:A109"/>
    <mergeCell ref="B108:B109"/>
    <mergeCell ref="J97:J99"/>
    <mergeCell ref="A100:A102"/>
    <mergeCell ref="B100:B102"/>
    <mergeCell ref="G100:G102"/>
    <mergeCell ref="A113:A115"/>
    <mergeCell ref="B113:B115"/>
    <mergeCell ref="G110:G111"/>
    <mergeCell ref="A116:J116"/>
    <mergeCell ref="A120:J120"/>
  </mergeCells>
  <pageMargins left="0.78740157480314965" right="0.39370078740157483" top="0.78740157480314965" bottom="0.78740157480314965" header="0.51181102362204722" footer="0.39370078740157483"/>
  <pageSetup paperSize="9" scale="62" firstPageNumber="13" fitToHeight="0" orientation="landscape" useFirstPageNumber="1" r:id="rId1"/>
  <headerFooter alignWithMargins="0">
    <oddFooter>&amp;R&amp;"Times New Roman,обычный"&amp;14&amp;P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232"/>
  <sheetViews>
    <sheetView topLeftCell="A132" zoomScale="80" zoomScaleNormal="80" zoomScaleSheetLayoutView="66" zoomScalePageLayoutView="60" workbookViewId="0">
      <selection activeCell="N203" sqref="N203"/>
    </sheetView>
  </sheetViews>
  <sheetFormatPr defaultColWidth="27.7109375" defaultRowHeight="18.75" x14ac:dyDescent="0.3"/>
  <cols>
    <col min="1" max="1" width="7.5703125" style="638" customWidth="1"/>
    <col min="2" max="2" width="51" style="646" customWidth="1"/>
    <col min="3" max="3" width="18.42578125" style="638" customWidth="1"/>
    <col min="4" max="4" width="17.42578125" style="638" customWidth="1"/>
    <col min="5" max="5" width="16.42578125" style="638" customWidth="1"/>
    <col min="6" max="6" width="12.7109375" style="1129" customWidth="1"/>
    <col min="7" max="7" width="44.7109375" style="659" customWidth="1"/>
    <col min="8" max="8" width="18.140625" style="638" customWidth="1"/>
    <col min="9" max="9" width="11.85546875" style="638" customWidth="1"/>
    <col min="10" max="10" width="21.85546875" style="659" customWidth="1"/>
    <col min="11" max="176" width="8.7109375" style="638" customWidth="1"/>
    <col min="177" max="177" width="10.42578125" style="638" customWidth="1"/>
    <col min="178" max="178" width="80.42578125" style="638" customWidth="1"/>
    <col min="179" max="179" width="19.5703125" style="638" customWidth="1"/>
    <col min="180" max="256" width="27.7109375" style="638"/>
    <col min="257" max="257" width="8.7109375" style="638" customWidth="1"/>
    <col min="258" max="258" width="45.7109375" style="638" customWidth="1"/>
    <col min="259" max="259" width="15.7109375" style="638" customWidth="1"/>
    <col min="260" max="261" width="17.7109375" style="638" customWidth="1"/>
    <col min="262" max="262" width="15.28515625" style="638" customWidth="1"/>
    <col min="263" max="263" width="35.7109375" style="638" customWidth="1"/>
    <col min="264" max="264" width="17.7109375" style="638" customWidth="1"/>
    <col min="265" max="265" width="15.28515625" style="638" customWidth="1"/>
    <col min="266" max="266" width="30.7109375" style="638" customWidth="1"/>
    <col min="267" max="432" width="8.7109375" style="638" customWidth="1"/>
    <col min="433" max="433" width="10.42578125" style="638" customWidth="1"/>
    <col min="434" max="434" width="80.42578125" style="638" customWidth="1"/>
    <col min="435" max="435" width="19.5703125" style="638" customWidth="1"/>
    <col min="436" max="512" width="27.7109375" style="638"/>
    <col min="513" max="513" width="8.7109375" style="638" customWidth="1"/>
    <col min="514" max="514" width="45.7109375" style="638" customWidth="1"/>
    <col min="515" max="515" width="15.7109375" style="638" customWidth="1"/>
    <col min="516" max="517" width="17.7109375" style="638" customWidth="1"/>
    <col min="518" max="518" width="15.28515625" style="638" customWidth="1"/>
    <col min="519" max="519" width="35.7109375" style="638" customWidth="1"/>
    <col min="520" max="520" width="17.7109375" style="638" customWidth="1"/>
    <col min="521" max="521" width="15.28515625" style="638" customWidth="1"/>
    <col min="522" max="522" width="30.7109375" style="638" customWidth="1"/>
    <col min="523" max="688" width="8.7109375" style="638" customWidth="1"/>
    <col min="689" max="689" width="10.42578125" style="638" customWidth="1"/>
    <col min="690" max="690" width="80.42578125" style="638" customWidth="1"/>
    <col min="691" max="691" width="19.5703125" style="638" customWidth="1"/>
    <col min="692" max="768" width="27.7109375" style="638"/>
    <col min="769" max="769" width="8.7109375" style="638" customWidth="1"/>
    <col min="770" max="770" width="45.7109375" style="638" customWidth="1"/>
    <col min="771" max="771" width="15.7109375" style="638" customWidth="1"/>
    <col min="772" max="773" width="17.7109375" style="638" customWidth="1"/>
    <col min="774" max="774" width="15.28515625" style="638" customWidth="1"/>
    <col min="775" max="775" width="35.7109375" style="638" customWidth="1"/>
    <col min="776" max="776" width="17.7109375" style="638" customWidth="1"/>
    <col min="777" max="777" width="15.28515625" style="638" customWidth="1"/>
    <col min="778" max="778" width="30.7109375" style="638" customWidth="1"/>
    <col min="779" max="944" width="8.7109375" style="638" customWidth="1"/>
    <col min="945" max="945" width="10.42578125" style="638" customWidth="1"/>
    <col min="946" max="946" width="80.42578125" style="638" customWidth="1"/>
    <col min="947" max="947" width="19.5703125" style="638" customWidth="1"/>
    <col min="948" max="1024" width="27.7109375" style="638"/>
    <col min="1025" max="1025" width="8.7109375" style="638" customWidth="1"/>
    <col min="1026" max="1026" width="45.7109375" style="638" customWidth="1"/>
    <col min="1027" max="1027" width="15.7109375" style="638" customWidth="1"/>
    <col min="1028" max="1029" width="17.7109375" style="638" customWidth="1"/>
    <col min="1030" max="1030" width="15.28515625" style="638" customWidth="1"/>
    <col min="1031" max="1031" width="35.7109375" style="638" customWidth="1"/>
    <col min="1032" max="1032" width="17.7109375" style="638" customWidth="1"/>
    <col min="1033" max="1033" width="15.28515625" style="638" customWidth="1"/>
    <col min="1034" max="1034" width="30.7109375" style="638" customWidth="1"/>
    <col min="1035" max="1200" width="8.7109375" style="638" customWidth="1"/>
    <col min="1201" max="1201" width="10.42578125" style="638" customWidth="1"/>
    <col min="1202" max="1202" width="80.42578125" style="638" customWidth="1"/>
    <col min="1203" max="1203" width="19.5703125" style="638" customWidth="1"/>
    <col min="1204" max="1280" width="27.7109375" style="638"/>
    <col min="1281" max="1281" width="8.7109375" style="638" customWidth="1"/>
    <col min="1282" max="1282" width="45.7109375" style="638" customWidth="1"/>
    <col min="1283" max="1283" width="15.7109375" style="638" customWidth="1"/>
    <col min="1284" max="1285" width="17.7109375" style="638" customWidth="1"/>
    <col min="1286" max="1286" width="15.28515625" style="638" customWidth="1"/>
    <col min="1287" max="1287" width="35.7109375" style="638" customWidth="1"/>
    <col min="1288" max="1288" width="17.7109375" style="638" customWidth="1"/>
    <col min="1289" max="1289" width="15.28515625" style="638" customWidth="1"/>
    <col min="1290" max="1290" width="30.7109375" style="638" customWidth="1"/>
    <col min="1291" max="1456" width="8.7109375" style="638" customWidth="1"/>
    <col min="1457" max="1457" width="10.42578125" style="638" customWidth="1"/>
    <col min="1458" max="1458" width="80.42578125" style="638" customWidth="1"/>
    <col min="1459" max="1459" width="19.5703125" style="638" customWidth="1"/>
    <col min="1460" max="1536" width="27.7109375" style="638"/>
    <col min="1537" max="1537" width="8.7109375" style="638" customWidth="1"/>
    <col min="1538" max="1538" width="45.7109375" style="638" customWidth="1"/>
    <col min="1539" max="1539" width="15.7109375" style="638" customWidth="1"/>
    <col min="1540" max="1541" width="17.7109375" style="638" customWidth="1"/>
    <col min="1542" max="1542" width="15.28515625" style="638" customWidth="1"/>
    <col min="1543" max="1543" width="35.7109375" style="638" customWidth="1"/>
    <col min="1544" max="1544" width="17.7109375" style="638" customWidth="1"/>
    <col min="1545" max="1545" width="15.28515625" style="638" customWidth="1"/>
    <col min="1546" max="1546" width="30.7109375" style="638" customWidth="1"/>
    <col min="1547" max="1712" width="8.7109375" style="638" customWidth="1"/>
    <col min="1713" max="1713" width="10.42578125" style="638" customWidth="1"/>
    <col min="1714" max="1714" width="80.42578125" style="638" customWidth="1"/>
    <col min="1715" max="1715" width="19.5703125" style="638" customWidth="1"/>
    <col min="1716" max="1792" width="27.7109375" style="638"/>
    <col min="1793" max="1793" width="8.7109375" style="638" customWidth="1"/>
    <col min="1794" max="1794" width="45.7109375" style="638" customWidth="1"/>
    <col min="1795" max="1795" width="15.7109375" style="638" customWidth="1"/>
    <col min="1796" max="1797" width="17.7109375" style="638" customWidth="1"/>
    <col min="1798" max="1798" width="15.28515625" style="638" customWidth="1"/>
    <col min="1799" max="1799" width="35.7109375" style="638" customWidth="1"/>
    <col min="1800" max="1800" width="17.7109375" style="638" customWidth="1"/>
    <col min="1801" max="1801" width="15.28515625" style="638" customWidth="1"/>
    <col min="1802" max="1802" width="30.7109375" style="638" customWidth="1"/>
    <col min="1803" max="1968" width="8.7109375" style="638" customWidth="1"/>
    <col min="1969" max="1969" width="10.42578125" style="638" customWidth="1"/>
    <col min="1970" max="1970" width="80.42578125" style="638" customWidth="1"/>
    <col min="1971" max="1971" width="19.5703125" style="638" customWidth="1"/>
    <col min="1972" max="2048" width="27.7109375" style="638"/>
    <col min="2049" max="2049" width="8.7109375" style="638" customWidth="1"/>
    <col min="2050" max="2050" width="45.7109375" style="638" customWidth="1"/>
    <col min="2051" max="2051" width="15.7109375" style="638" customWidth="1"/>
    <col min="2052" max="2053" width="17.7109375" style="638" customWidth="1"/>
    <col min="2054" max="2054" width="15.28515625" style="638" customWidth="1"/>
    <col min="2055" max="2055" width="35.7109375" style="638" customWidth="1"/>
    <col min="2056" max="2056" width="17.7109375" style="638" customWidth="1"/>
    <col min="2057" max="2057" width="15.28515625" style="638" customWidth="1"/>
    <col min="2058" max="2058" width="30.7109375" style="638" customWidth="1"/>
    <col min="2059" max="2224" width="8.7109375" style="638" customWidth="1"/>
    <col min="2225" max="2225" width="10.42578125" style="638" customWidth="1"/>
    <col min="2226" max="2226" width="80.42578125" style="638" customWidth="1"/>
    <col min="2227" max="2227" width="19.5703125" style="638" customWidth="1"/>
    <col min="2228" max="2304" width="27.7109375" style="638"/>
    <col min="2305" max="2305" width="8.7109375" style="638" customWidth="1"/>
    <col min="2306" max="2306" width="45.7109375" style="638" customWidth="1"/>
    <col min="2307" max="2307" width="15.7109375" style="638" customWidth="1"/>
    <col min="2308" max="2309" width="17.7109375" style="638" customWidth="1"/>
    <col min="2310" max="2310" width="15.28515625" style="638" customWidth="1"/>
    <col min="2311" max="2311" width="35.7109375" style="638" customWidth="1"/>
    <col min="2312" max="2312" width="17.7109375" style="638" customWidth="1"/>
    <col min="2313" max="2313" width="15.28515625" style="638" customWidth="1"/>
    <col min="2314" max="2314" width="30.7109375" style="638" customWidth="1"/>
    <col min="2315" max="2480" width="8.7109375" style="638" customWidth="1"/>
    <col min="2481" max="2481" width="10.42578125" style="638" customWidth="1"/>
    <col min="2482" max="2482" width="80.42578125" style="638" customWidth="1"/>
    <col min="2483" max="2483" width="19.5703125" style="638" customWidth="1"/>
    <col min="2484" max="2560" width="27.7109375" style="638"/>
    <col min="2561" max="2561" width="8.7109375" style="638" customWidth="1"/>
    <col min="2562" max="2562" width="45.7109375" style="638" customWidth="1"/>
    <col min="2563" max="2563" width="15.7109375" style="638" customWidth="1"/>
    <col min="2564" max="2565" width="17.7109375" style="638" customWidth="1"/>
    <col min="2566" max="2566" width="15.28515625" style="638" customWidth="1"/>
    <col min="2567" max="2567" width="35.7109375" style="638" customWidth="1"/>
    <col min="2568" max="2568" width="17.7109375" style="638" customWidth="1"/>
    <col min="2569" max="2569" width="15.28515625" style="638" customWidth="1"/>
    <col min="2570" max="2570" width="30.7109375" style="638" customWidth="1"/>
    <col min="2571" max="2736" width="8.7109375" style="638" customWidth="1"/>
    <col min="2737" max="2737" width="10.42578125" style="638" customWidth="1"/>
    <col min="2738" max="2738" width="80.42578125" style="638" customWidth="1"/>
    <col min="2739" max="2739" width="19.5703125" style="638" customWidth="1"/>
    <col min="2740" max="2816" width="27.7109375" style="638"/>
    <col min="2817" max="2817" width="8.7109375" style="638" customWidth="1"/>
    <col min="2818" max="2818" width="45.7109375" style="638" customWidth="1"/>
    <col min="2819" max="2819" width="15.7109375" style="638" customWidth="1"/>
    <col min="2820" max="2821" width="17.7109375" style="638" customWidth="1"/>
    <col min="2822" max="2822" width="15.28515625" style="638" customWidth="1"/>
    <col min="2823" max="2823" width="35.7109375" style="638" customWidth="1"/>
    <col min="2824" max="2824" width="17.7109375" style="638" customWidth="1"/>
    <col min="2825" max="2825" width="15.28515625" style="638" customWidth="1"/>
    <col min="2826" max="2826" width="30.7109375" style="638" customWidth="1"/>
    <col min="2827" max="2992" width="8.7109375" style="638" customWidth="1"/>
    <col min="2993" max="2993" width="10.42578125" style="638" customWidth="1"/>
    <col min="2994" max="2994" width="80.42578125" style="638" customWidth="1"/>
    <col min="2995" max="2995" width="19.5703125" style="638" customWidth="1"/>
    <col min="2996" max="3072" width="27.7109375" style="638"/>
    <col min="3073" max="3073" width="8.7109375" style="638" customWidth="1"/>
    <col min="3074" max="3074" width="45.7109375" style="638" customWidth="1"/>
    <col min="3075" max="3075" width="15.7109375" style="638" customWidth="1"/>
    <col min="3076" max="3077" width="17.7109375" style="638" customWidth="1"/>
    <col min="3078" max="3078" width="15.28515625" style="638" customWidth="1"/>
    <col min="3079" max="3079" width="35.7109375" style="638" customWidth="1"/>
    <col min="3080" max="3080" width="17.7109375" style="638" customWidth="1"/>
    <col min="3081" max="3081" width="15.28515625" style="638" customWidth="1"/>
    <col min="3082" max="3082" width="30.7109375" style="638" customWidth="1"/>
    <col min="3083" max="3248" width="8.7109375" style="638" customWidth="1"/>
    <col min="3249" max="3249" width="10.42578125" style="638" customWidth="1"/>
    <col min="3250" max="3250" width="80.42578125" style="638" customWidth="1"/>
    <col min="3251" max="3251" width="19.5703125" style="638" customWidth="1"/>
    <col min="3252" max="3328" width="27.7109375" style="638"/>
    <col min="3329" max="3329" width="8.7109375" style="638" customWidth="1"/>
    <col min="3330" max="3330" width="45.7109375" style="638" customWidth="1"/>
    <col min="3331" max="3331" width="15.7109375" style="638" customWidth="1"/>
    <col min="3332" max="3333" width="17.7109375" style="638" customWidth="1"/>
    <col min="3334" max="3334" width="15.28515625" style="638" customWidth="1"/>
    <col min="3335" max="3335" width="35.7109375" style="638" customWidth="1"/>
    <col min="3336" max="3336" width="17.7109375" style="638" customWidth="1"/>
    <col min="3337" max="3337" width="15.28515625" style="638" customWidth="1"/>
    <col min="3338" max="3338" width="30.7109375" style="638" customWidth="1"/>
    <col min="3339" max="3504" width="8.7109375" style="638" customWidth="1"/>
    <col min="3505" max="3505" width="10.42578125" style="638" customWidth="1"/>
    <col min="3506" max="3506" width="80.42578125" style="638" customWidth="1"/>
    <col min="3507" max="3507" width="19.5703125" style="638" customWidth="1"/>
    <col min="3508" max="3584" width="27.7109375" style="638"/>
    <col min="3585" max="3585" width="8.7109375" style="638" customWidth="1"/>
    <col min="3586" max="3586" width="45.7109375" style="638" customWidth="1"/>
    <col min="3587" max="3587" width="15.7109375" style="638" customWidth="1"/>
    <col min="3588" max="3589" width="17.7109375" style="638" customWidth="1"/>
    <col min="3590" max="3590" width="15.28515625" style="638" customWidth="1"/>
    <col min="3591" max="3591" width="35.7109375" style="638" customWidth="1"/>
    <col min="3592" max="3592" width="17.7109375" style="638" customWidth="1"/>
    <col min="3593" max="3593" width="15.28515625" style="638" customWidth="1"/>
    <col min="3594" max="3594" width="30.7109375" style="638" customWidth="1"/>
    <col min="3595" max="3760" width="8.7109375" style="638" customWidth="1"/>
    <col min="3761" max="3761" width="10.42578125" style="638" customWidth="1"/>
    <col min="3762" max="3762" width="80.42578125" style="638" customWidth="1"/>
    <col min="3763" max="3763" width="19.5703125" style="638" customWidth="1"/>
    <col min="3764" max="3840" width="27.7109375" style="638"/>
    <col min="3841" max="3841" width="8.7109375" style="638" customWidth="1"/>
    <col min="3842" max="3842" width="45.7109375" style="638" customWidth="1"/>
    <col min="3843" max="3843" width="15.7109375" style="638" customWidth="1"/>
    <col min="3844" max="3845" width="17.7109375" style="638" customWidth="1"/>
    <col min="3846" max="3846" width="15.28515625" style="638" customWidth="1"/>
    <col min="3847" max="3847" width="35.7109375" style="638" customWidth="1"/>
    <col min="3848" max="3848" width="17.7109375" style="638" customWidth="1"/>
    <col min="3849" max="3849" width="15.28515625" style="638" customWidth="1"/>
    <col min="3850" max="3850" width="30.7109375" style="638" customWidth="1"/>
    <col min="3851" max="4016" width="8.7109375" style="638" customWidth="1"/>
    <col min="4017" max="4017" width="10.42578125" style="638" customWidth="1"/>
    <col min="4018" max="4018" width="80.42578125" style="638" customWidth="1"/>
    <col min="4019" max="4019" width="19.5703125" style="638" customWidth="1"/>
    <col min="4020" max="4096" width="27.7109375" style="638"/>
    <col min="4097" max="4097" width="8.7109375" style="638" customWidth="1"/>
    <col min="4098" max="4098" width="45.7109375" style="638" customWidth="1"/>
    <col min="4099" max="4099" width="15.7109375" style="638" customWidth="1"/>
    <col min="4100" max="4101" width="17.7109375" style="638" customWidth="1"/>
    <col min="4102" max="4102" width="15.28515625" style="638" customWidth="1"/>
    <col min="4103" max="4103" width="35.7109375" style="638" customWidth="1"/>
    <col min="4104" max="4104" width="17.7109375" style="638" customWidth="1"/>
    <col min="4105" max="4105" width="15.28515625" style="638" customWidth="1"/>
    <col min="4106" max="4106" width="30.7109375" style="638" customWidth="1"/>
    <col min="4107" max="4272" width="8.7109375" style="638" customWidth="1"/>
    <col min="4273" max="4273" width="10.42578125" style="638" customWidth="1"/>
    <col min="4274" max="4274" width="80.42578125" style="638" customWidth="1"/>
    <col min="4275" max="4275" width="19.5703125" style="638" customWidth="1"/>
    <col min="4276" max="4352" width="27.7109375" style="638"/>
    <col min="4353" max="4353" width="8.7109375" style="638" customWidth="1"/>
    <col min="4354" max="4354" width="45.7109375" style="638" customWidth="1"/>
    <col min="4355" max="4355" width="15.7109375" style="638" customWidth="1"/>
    <col min="4356" max="4357" width="17.7109375" style="638" customWidth="1"/>
    <col min="4358" max="4358" width="15.28515625" style="638" customWidth="1"/>
    <col min="4359" max="4359" width="35.7109375" style="638" customWidth="1"/>
    <col min="4360" max="4360" width="17.7109375" style="638" customWidth="1"/>
    <col min="4361" max="4361" width="15.28515625" style="638" customWidth="1"/>
    <col min="4362" max="4362" width="30.7109375" style="638" customWidth="1"/>
    <col min="4363" max="4528" width="8.7109375" style="638" customWidth="1"/>
    <col min="4529" max="4529" width="10.42578125" style="638" customWidth="1"/>
    <col min="4530" max="4530" width="80.42578125" style="638" customWidth="1"/>
    <col min="4531" max="4531" width="19.5703125" style="638" customWidth="1"/>
    <col min="4532" max="4608" width="27.7109375" style="638"/>
    <col min="4609" max="4609" width="8.7109375" style="638" customWidth="1"/>
    <col min="4610" max="4610" width="45.7109375" style="638" customWidth="1"/>
    <col min="4611" max="4611" width="15.7109375" style="638" customWidth="1"/>
    <col min="4612" max="4613" width="17.7109375" style="638" customWidth="1"/>
    <col min="4614" max="4614" width="15.28515625" style="638" customWidth="1"/>
    <col min="4615" max="4615" width="35.7109375" style="638" customWidth="1"/>
    <col min="4616" max="4616" width="17.7109375" style="638" customWidth="1"/>
    <col min="4617" max="4617" width="15.28515625" style="638" customWidth="1"/>
    <col min="4618" max="4618" width="30.7109375" style="638" customWidth="1"/>
    <col min="4619" max="4784" width="8.7109375" style="638" customWidth="1"/>
    <col min="4785" max="4785" width="10.42578125" style="638" customWidth="1"/>
    <col min="4786" max="4786" width="80.42578125" style="638" customWidth="1"/>
    <col min="4787" max="4787" width="19.5703125" style="638" customWidth="1"/>
    <col min="4788" max="4864" width="27.7109375" style="638"/>
    <col min="4865" max="4865" width="8.7109375" style="638" customWidth="1"/>
    <col min="4866" max="4866" width="45.7109375" style="638" customWidth="1"/>
    <col min="4867" max="4867" width="15.7109375" style="638" customWidth="1"/>
    <col min="4868" max="4869" width="17.7109375" style="638" customWidth="1"/>
    <col min="4870" max="4870" width="15.28515625" style="638" customWidth="1"/>
    <col min="4871" max="4871" width="35.7109375" style="638" customWidth="1"/>
    <col min="4872" max="4872" width="17.7109375" style="638" customWidth="1"/>
    <col min="4873" max="4873" width="15.28515625" style="638" customWidth="1"/>
    <col min="4874" max="4874" width="30.7109375" style="638" customWidth="1"/>
    <col min="4875" max="5040" width="8.7109375" style="638" customWidth="1"/>
    <col min="5041" max="5041" width="10.42578125" style="638" customWidth="1"/>
    <col min="5042" max="5042" width="80.42578125" style="638" customWidth="1"/>
    <col min="5043" max="5043" width="19.5703125" style="638" customWidth="1"/>
    <col min="5044" max="5120" width="27.7109375" style="638"/>
    <col min="5121" max="5121" width="8.7109375" style="638" customWidth="1"/>
    <col min="5122" max="5122" width="45.7109375" style="638" customWidth="1"/>
    <col min="5123" max="5123" width="15.7109375" style="638" customWidth="1"/>
    <col min="5124" max="5125" width="17.7109375" style="638" customWidth="1"/>
    <col min="5126" max="5126" width="15.28515625" style="638" customWidth="1"/>
    <col min="5127" max="5127" width="35.7109375" style="638" customWidth="1"/>
    <col min="5128" max="5128" width="17.7109375" style="638" customWidth="1"/>
    <col min="5129" max="5129" width="15.28515625" style="638" customWidth="1"/>
    <col min="5130" max="5130" width="30.7109375" style="638" customWidth="1"/>
    <col min="5131" max="5296" width="8.7109375" style="638" customWidth="1"/>
    <col min="5297" max="5297" width="10.42578125" style="638" customWidth="1"/>
    <col min="5298" max="5298" width="80.42578125" style="638" customWidth="1"/>
    <col min="5299" max="5299" width="19.5703125" style="638" customWidth="1"/>
    <col min="5300" max="5376" width="27.7109375" style="638"/>
    <col min="5377" max="5377" width="8.7109375" style="638" customWidth="1"/>
    <col min="5378" max="5378" width="45.7109375" style="638" customWidth="1"/>
    <col min="5379" max="5379" width="15.7109375" style="638" customWidth="1"/>
    <col min="5380" max="5381" width="17.7109375" style="638" customWidth="1"/>
    <col min="5382" max="5382" width="15.28515625" style="638" customWidth="1"/>
    <col min="5383" max="5383" width="35.7109375" style="638" customWidth="1"/>
    <col min="5384" max="5384" width="17.7109375" style="638" customWidth="1"/>
    <col min="5385" max="5385" width="15.28515625" style="638" customWidth="1"/>
    <col min="5386" max="5386" width="30.7109375" style="638" customWidth="1"/>
    <col min="5387" max="5552" width="8.7109375" style="638" customWidth="1"/>
    <col min="5553" max="5553" width="10.42578125" style="638" customWidth="1"/>
    <col min="5554" max="5554" width="80.42578125" style="638" customWidth="1"/>
    <col min="5555" max="5555" width="19.5703125" style="638" customWidth="1"/>
    <col min="5556" max="5632" width="27.7109375" style="638"/>
    <col min="5633" max="5633" width="8.7109375" style="638" customWidth="1"/>
    <col min="5634" max="5634" width="45.7109375" style="638" customWidth="1"/>
    <col min="5635" max="5635" width="15.7109375" style="638" customWidth="1"/>
    <col min="5636" max="5637" width="17.7109375" style="638" customWidth="1"/>
    <col min="5638" max="5638" width="15.28515625" style="638" customWidth="1"/>
    <col min="5639" max="5639" width="35.7109375" style="638" customWidth="1"/>
    <col min="5640" max="5640" width="17.7109375" style="638" customWidth="1"/>
    <col min="5641" max="5641" width="15.28515625" style="638" customWidth="1"/>
    <col min="5642" max="5642" width="30.7109375" style="638" customWidth="1"/>
    <col min="5643" max="5808" width="8.7109375" style="638" customWidth="1"/>
    <col min="5809" max="5809" width="10.42578125" style="638" customWidth="1"/>
    <col min="5810" max="5810" width="80.42578125" style="638" customWidth="1"/>
    <col min="5811" max="5811" width="19.5703125" style="638" customWidth="1"/>
    <col min="5812" max="5888" width="27.7109375" style="638"/>
    <col min="5889" max="5889" width="8.7109375" style="638" customWidth="1"/>
    <col min="5890" max="5890" width="45.7109375" style="638" customWidth="1"/>
    <col min="5891" max="5891" width="15.7109375" style="638" customWidth="1"/>
    <col min="5892" max="5893" width="17.7109375" style="638" customWidth="1"/>
    <col min="5894" max="5894" width="15.28515625" style="638" customWidth="1"/>
    <col min="5895" max="5895" width="35.7109375" style="638" customWidth="1"/>
    <col min="5896" max="5896" width="17.7109375" style="638" customWidth="1"/>
    <col min="5897" max="5897" width="15.28515625" style="638" customWidth="1"/>
    <col min="5898" max="5898" width="30.7109375" style="638" customWidth="1"/>
    <col min="5899" max="6064" width="8.7109375" style="638" customWidth="1"/>
    <col min="6065" max="6065" width="10.42578125" style="638" customWidth="1"/>
    <col min="6066" max="6066" width="80.42578125" style="638" customWidth="1"/>
    <col min="6067" max="6067" width="19.5703125" style="638" customWidth="1"/>
    <col min="6068" max="6144" width="27.7109375" style="638"/>
    <col min="6145" max="6145" width="8.7109375" style="638" customWidth="1"/>
    <col min="6146" max="6146" width="45.7109375" style="638" customWidth="1"/>
    <col min="6147" max="6147" width="15.7109375" style="638" customWidth="1"/>
    <col min="6148" max="6149" width="17.7109375" style="638" customWidth="1"/>
    <col min="6150" max="6150" width="15.28515625" style="638" customWidth="1"/>
    <col min="6151" max="6151" width="35.7109375" style="638" customWidth="1"/>
    <col min="6152" max="6152" width="17.7109375" style="638" customWidth="1"/>
    <col min="6153" max="6153" width="15.28515625" style="638" customWidth="1"/>
    <col min="6154" max="6154" width="30.7109375" style="638" customWidth="1"/>
    <col min="6155" max="6320" width="8.7109375" style="638" customWidth="1"/>
    <col min="6321" max="6321" width="10.42578125" style="638" customWidth="1"/>
    <col min="6322" max="6322" width="80.42578125" style="638" customWidth="1"/>
    <col min="6323" max="6323" width="19.5703125" style="638" customWidth="1"/>
    <col min="6324" max="6400" width="27.7109375" style="638"/>
    <col min="6401" max="6401" width="8.7109375" style="638" customWidth="1"/>
    <col min="6402" max="6402" width="45.7109375" style="638" customWidth="1"/>
    <col min="6403" max="6403" width="15.7109375" style="638" customWidth="1"/>
    <col min="6404" max="6405" width="17.7109375" style="638" customWidth="1"/>
    <col min="6406" max="6406" width="15.28515625" style="638" customWidth="1"/>
    <col min="6407" max="6407" width="35.7109375" style="638" customWidth="1"/>
    <col min="6408" max="6408" width="17.7109375" style="638" customWidth="1"/>
    <col min="6409" max="6409" width="15.28515625" style="638" customWidth="1"/>
    <col min="6410" max="6410" width="30.7109375" style="638" customWidth="1"/>
    <col min="6411" max="6576" width="8.7109375" style="638" customWidth="1"/>
    <col min="6577" max="6577" width="10.42578125" style="638" customWidth="1"/>
    <col min="6578" max="6578" width="80.42578125" style="638" customWidth="1"/>
    <col min="6579" max="6579" width="19.5703125" style="638" customWidth="1"/>
    <col min="6580" max="6656" width="27.7109375" style="638"/>
    <col min="6657" max="6657" width="8.7109375" style="638" customWidth="1"/>
    <col min="6658" max="6658" width="45.7109375" style="638" customWidth="1"/>
    <col min="6659" max="6659" width="15.7109375" style="638" customWidth="1"/>
    <col min="6660" max="6661" width="17.7109375" style="638" customWidth="1"/>
    <col min="6662" max="6662" width="15.28515625" style="638" customWidth="1"/>
    <col min="6663" max="6663" width="35.7109375" style="638" customWidth="1"/>
    <col min="6664" max="6664" width="17.7109375" style="638" customWidth="1"/>
    <col min="6665" max="6665" width="15.28515625" style="638" customWidth="1"/>
    <col min="6666" max="6666" width="30.7109375" style="638" customWidth="1"/>
    <col min="6667" max="6832" width="8.7109375" style="638" customWidth="1"/>
    <col min="6833" max="6833" width="10.42578125" style="638" customWidth="1"/>
    <col min="6834" max="6834" width="80.42578125" style="638" customWidth="1"/>
    <col min="6835" max="6835" width="19.5703125" style="638" customWidth="1"/>
    <col min="6836" max="6912" width="27.7109375" style="638"/>
    <col min="6913" max="6913" width="8.7109375" style="638" customWidth="1"/>
    <col min="6914" max="6914" width="45.7109375" style="638" customWidth="1"/>
    <col min="6915" max="6915" width="15.7109375" style="638" customWidth="1"/>
    <col min="6916" max="6917" width="17.7109375" style="638" customWidth="1"/>
    <col min="6918" max="6918" width="15.28515625" style="638" customWidth="1"/>
    <col min="6919" max="6919" width="35.7109375" style="638" customWidth="1"/>
    <col min="6920" max="6920" width="17.7109375" style="638" customWidth="1"/>
    <col min="6921" max="6921" width="15.28515625" style="638" customWidth="1"/>
    <col min="6922" max="6922" width="30.7109375" style="638" customWidth="1"/>
    <col min="6923" max="7088" width="8.7109375" style="638" customWidth="1"/>
    <col min="7089" max="7089" width="10.42578125" style="638" customWidth="1"/>
    <col min="7090" max="7090" width="80.42578125" style="638" customWidth="1"/>
    <col min="7091" max="7091" width="19.5703125" style="638" customWidth="1"/>
    <col min="7092" max="7168" width="27.7109375" style="638"/>
    <col min="7169" max="7169" width="8.7109375" style="638" customWidth="1"/>
    <col min="7170" max="7170" width="45.7109375" style="638" customWidth="1"/>
    <col min="7171" max="7171" width="15.7109375" style="638" customWidth="1"/>
    <col min="7172" max="7173" width="17.7109375" style="638" customWidth="1"/>
    <col min="7174" max="7174" width="15.28515625" style="638" customWidth="1"/>
    <col min="7175" max="7175" width="35.7109375" style="638" customWidth="1"/>
    <col min="7176" max="7176" width="17.7109375" style="638" customWidth="1"/>
    <col min="7177" max="7177" width="15.28515625" style="638" customWidth="1"/>
    <col min="7178" max="7178" width="30.7109375" style="638" customWidth="1"/>
    <col min="7179" max="7344" width="8.7109375" style="638" customWidth="1"/>
    <col min="7345" max="7345" width="10.42578125" style="638" customWidth="1"/>
    <col min="7346" max="7346" width="80.42578125" style="638" customWidth="1"/>
    <col min="7347" max="7347" width="19.5703125" style="638" customWidth="1"/>
    <col min="7348" max="7424" width="27.7109375" style="638"/>
    <col min="7425" max="7425" width="8.7109375" style="638" customWidth="1"/>
    <col min="7426" max="7426" width="45.7109375" style="638" customWidth="1"/>
    <col min="7427" max="7427" width="15.7109375" style="638" customWidth="1"/>
    <col min="7428" max="7429" width="17.7109375" style="638" customWidth="1"/>
    <col min="7430" max="7430" width="15.28515625" style="638" customWidth="1"/>
    <col min="7431" max="7431" width="35.7109375" style="638" customWidth="1"/>
    <col min="7432" max="7432" width="17.7109375" style="638" customWidth="1"/>
    <col min="7433" max="7433" width="15.28515625" style="638" customWidth="1"/>
    <col min="7434" max="7434" width="30.7109375" style="638" customWidth="1"/>
    <col min="7435" max="7600" width="8.7109375" style="638" customWidth="1"/>
    <col min="7601" max="7601" width="10.42578125" style="638" customWidth="1"/>
    <col min="7602" max="7602" width="80.42578125" style="638" customWidth="1"/>
    <col min="7603" max="7603" width="19.5703125" style="638" customWidth="1"/>
    <col min="7604" max="7680" width="27.7109375" style="638"/>
    <col min="7681" max="7681" width="8.7109375" style="638" customWidth="1"/>
    <col min="7682" max="7682" width="45.7109375" style="638" customWidth="1"/>
    <col min="7683" max="7683" width="15.7109375" style="638" customWidth="1"/>
    <col min="7684" max="7685" width="17.7109375" style="638" customWidth="1"/>
    <col min="7686" max="7686" width="15.28515625" style="638" customWidth="1"/>
    <col min="7687" max="7687" width="35.7109375" style="638" customWidth="1"/>
    <col min="7688" max="7688" width="17.7109375" style="638" customWidth="1"/>
    <col min="7689" max="7689" width="15.28515625" style="638" customWidth="1"/>
    <col min="7690" max="7690" width="30.7109375" style="638" customWidth="1"/>
    <col min="7691" max="7856" width="8.7109375" style="638" customWidth="1"/>
    <col min="7857" max="7857" width="10.42578125" style="638" customWidth="1"/>
    <col min="7858" max="7858" width="80.42578125" style="638" customWidth="1"/>
    <col min="7859" max="7859" width="19.5703125" style="638" customWidth="1"/>
    <col min="7860" max="7936" width="27.7109375" style="638"/>
    <col min="7937" max="7937" width="8.7109375" style="638" customWidth="1"/>
    <col min="7938" max="7938" width="45.7109375" style="638" customWidth="1"/>
    <col min="7939" max="7939" width="15.7109375" style="638" customWidth="1"/>
    <col min="7940" max="7941" width="17.7109375" style="638" customWidth="1"/>
    <col min="7942" max="7942" width="15.28515625" style="638" customWidth="1"/>
    <col min="7943" max="7943" width="35.7109375" style="638" customWidth="1"/>
    <col min="7944" max="7944" width="17.7109375" style="638" customWidth="1"/>
    <col min="7945" max="7945" width="15.28515625" style="638" customWidth="1"/>
    <col min="7946" max="7946" width="30.7109375" style="638" customWidth="1"/>
    <col min="7947" max="8112" width="8.7109375" style="638" customWidth="1"/>
    <col min="8113" max="8113" width="10.42578125" style="638" customWidth="1"/>
    <col min="8114" max="8114" width="80.42578125" style="638" customWidth="1"/>
    <col min="8115" max="8115" width="19.5703125" style="638" customWidth="1"/>
    <col min="8116" max="8192" width="27.7109375" style="638"/>
    <col min="8193" max="8193" width="8.7109375" style="638" customWidth="1"/>
    <col min="8194" max="8194" width="45.7109375" style="638" customWidth="1"/>
    <col min="8195" max="8195" width="15.7109375" style="638" customWidth="1"/>
    <col min="8196" max="8197" width="17.7109375" style="638" customWidth="1"/>
    <col min="8198" max="8198" width="15.28515625" style="638" customWidth="1"/>
    <col min="8199" max="8199" width="35.7109375" style="638" customWidth="1"/>
    <col min="8200" max="8200" width="17.7109375" style="638" customWidth="1"/>
    <col min="8201" max="8201" width="15.28515625" style="638" customWidth="1"/>
    <col min="8202" max="8202" width="30.7109375" style="638" customWidth="1"/>
    <col min="8203" max="8368" width="8.7109375" style="638" customWidth="1"/>
    <col min="8369" max="8369" width="10.42578125" style="638" customWidth="1"/>
    <col min="8370" max="8370" width="80.42578125" style="638" customWidth="1"/>
    <col min="8371" max="8371" width="19.5703125" style="638" customWidth="1"/>
    <col min="8372" max="8448" width="27.7109375" style="638"/>
    <col min="8449" max="8449" width="8.7109375" style="638" customWidth="1"/>
    <col min="8450" max="8450" width="45.7109375" style="638" customWidth="1"/>
    <col min="8451" max="8451" width="15.7109375" style="638" customWidth="1"/>
    <col min="8452" max="8453" width="17.7109375" style="638" customWidth="1"/>
    <col min="8454" max="8454" width="15.28515625" style="638" customWidth="1"/>
    <col min="8455" max="8455" width="35.7109375" style="638" customWidth="1"/>
    <col min="8456" max="8456" width="17.7109375" style="638" customWidth="1"/>
    <col min="8457" max="8457" width="15.28515625" style="638" customWidth="1"/>
    <col min="8458" max="8458" width="30.7109375" style="638" customWidth="1"/>
    <col min="8459" max="8624" width="8.7109375" style="638" customWidth="1"/>
    <col min="8625" max="8625" width="10.42578125" style="638" customWidth="1"/>
    <col min="8626" max="8626" width="80.42578125" style="638" customWidth="1"/>
    <col min="8627" max="8627" width="19.5703125" style="638" customWidth="1"/>
    <col min="8628" max="8704" width="27.7109375" style="638"/>
    <col min="8705" max="8705" width="8.7109375" style="638" customWidth="1"/>
    <col min="8706" max="8706" width="45.7109375" style="638" customWidth="1"/>
    <col min="8707" max="8707" width="15.7109375" style="638" customWidth="1"/>
    <col min="8708" max="8709" width="17.7109375" style="638" customWidth="1"/>
    <col min="8710" max="8710" width="15.28515625" style="638" customWidth="1"/>
    <col min="8711" max="8711" width="35.7109375" style="638" customWidth="1"/>
    <col min="8712" max="8712" width="17.7109375" style="638" customWidth="1"/>
    <col min="8713" max="8713" width="15.28515625" style="638" customWidth="1"/>
    <col min="8714" max="8714" width="30.7109375" style="638" customWidth="1"/>
    <col min="8715" max="8880" width="8.7109375" style="638" customWidth="1"/>
    <col min="8881" max="8881" width="10.42578125" style="638" customWidth="1"/>
    <col min="8882" max="8882" width="80.42578125" style="638" customWidth="1"/>
    <col min="8883" max="8883" width="19.5703125" style="638" customWidth="1"/>
    <col min="8884" max="8960" width="27.7109375" style="638"/>
    <col min="8961" max="8961" width="8.7109375" style="638" customWidth="1"/>
    <col min="8962" max="8962" width="45.7109375" style="638" customWidth="1"/>
    <col min="8963" max="8963" width="15.7109375" style="638" customWidth="1"/>
    <col min="8964" max="8965" width="17.7109375" style="638" customWidth="1"/>
    <col min="8966" max="8966" width="15.28515625" style="638" customWidth="1"/>
    <col min="8967" max="8967" width="35.7109375" style="638" customWidth="1"/>
    <col min="8968" max="8968" width="17.7109375" style="638" customWidth="1"/>
    <col min="8969" max="8969" width="15.28515625" style="638" customWidth="1"/>
    <col min="8970" max="8970" width="30.7109375" style="638" customWidth="1"/>
    <col min="8971" max="9136" width="8.7109375" style="638" customWidth="1"/>
    <col min="9137" max="9137" width="10.42578125" style="638" customWidth="1"/>
    <col min="9138" max="9138" width="80.42578125" style="638" customWidth="1"/>
    <col min="9139" max="9139" width="19.5703125" style="638" customWidth="1"/>
    <col min="9140" max="9216" width="27.7109375" style="638"/>
    <col min="9217" max="9217" width="8.7109375" style="638" customWidth="1"/>
    <col min="9218" max="9218" width="45.7109375" style="638" customWidth="1"/>
    <col min="9219" max="9219" width="15.7109375" style="638" customWidth="1"/>
    <col min="9220" max="9221" width="17.7109375" style="638" customWidth="1"/>
    <col min="9222" max="9222" width="15.28515625" style="638" customWidth="1"/>
    <col min="9223" max="9223" width="35.7109375" style="638" customWidth="1"/>
    <col min="9224" max="9224" width="17.7109375" style="638" customWidth="1"/>
    <col min="9225" max="9225" width="15.28515625" style="638" customWidth="1"/>
    <col min="9226" max="9226" width="30.7109375" style="638" customWidth="1"/>
    <col min="9227" max="9392" width="8.7109375" style="638" customWidth="1"/>
    <col min="9393" max="9393" width="10.42578125" style="638" customWidth="1"/>
    <col min="9394" max="9394" width="80.42578125" style="638" customWidth="1"/>
    <col min="9395" max="9395" width="19.5703125" style="638" customWidth="1"/>
    <col min="9396" max="9472" width="27.7109375" style="638"/>
    <col min="9473" max="9473" width="8.7109375" style="638" customWidth="1"/>
    <col min="9474" max="9474" width="45.7109375" style="638" customWidth="1"/>
    <col min="9475" max="9475" width="15.7109375" style="638" customWidth="1"/>
    <col min="9476" max="9477" width="17.7109375" style="638" customWidth="1"/>
    <col min="9478" max="9478" width="15.28515625" style="638" customWidth="1"/>
    <col min="9479" max="9479" width="35.7109375" style="638" customWidth="1"/>
    <col min="9480" max="9480" width="17.7109375" style="638" customWidth="1"/>
    <col min="9481" max="9481" width="15.28515625" style="638" customWidth="1"/>
    <col min="9482" max="9482" width="30.7109375" style="638" customWidth="1"/>
    <col min="9483" max="9648" width="8.7109375" style="638" customWidth="1"/>
    <col min="9649" max="9649" width="10.42578125" style="638" customWidth="1"/>
    <col min="9650" max="9650" width="80.42578125" style="638" customWidth="1"/>
    <col min="9651" max="9651" width="19.5703125" style="638" customWidth="1"/>
    <col min="9652" max="9728" width="27.7109375" style="638"/>
    <col min="9729" max="9729" width="8.7109375" style="638" customWidth="1"/>
    <col min="9730" max="9730" width="45.7109375" style="638" customWidth="1"/>
    <col min="9731" max="9731" width="15.7109375" style="638" customWidth="1"/>
    <col min="9732" max="9733" width="17.7109375" style="638" customWidth="1"/>
    <col min="9734" max="9734" width="15.28515625" style="638" customWidth="1"/>
    <col min="9735" max="9735" width="35.7109375" style="638" customWidth="1"/>
    <col min="9736" max="9736" width="17.7109375" style="638" customWidth="1"/>
    <col min="9737" max="9737" width="15.28515625" style="638" customWidth="1"/>
    <col min="9738" max="9738" width="30.7109375" style="638" customWidth="1"/>
    <col min="9739" max="9904" width="8.7109375" style="638" customWidth="1"/>
    <col min="9905" max="9905" width="10.42578125" style="638" customWidth="1"/>
    <col min="9906" max="9906" width="80.42578125" style="638" customWidth="1"/>
    <col min="9907" max="9907" width="19.5703125" style="638" customWidth="1"/>
    <col min="9908" max="9984" width="27.7109375" style="638"/>
    <col min="9985" max="9985" width="8.7109375" style="638" customWidth="1"/>
    <col min="9986" max="9986" width="45.7109375" style="638" customWidth="1"/>
    <col min="9987" max="9987" width="15.7109375" style="638" customWidth="1"/>
    <col min="9988" max="9989" width="17.7109375" style="638" customWidth="1"/>
    <col min="9990" max="9990" width="15.28515625" style="638" customWidth="1"/>
    <col min="9991" max="9991" width="35.7109375" style="638" customWidth="1"/>
    <col min="9992" max="9992" width="17.7109375" style="638" customWidth="1"/>
    <col min="9993" max="9993" width="15.28515625" style="638" customWidth="1"/>
    <col min="9994" max="9994" width="30.7109375" style="638" customWidth="1"/>
    <col min="9995" max="10160" width="8.7109375" style="638" customWidth="1"/>
    <col min="10161" max="10161" width="10.42578125" style="638" customWidth="1"/>
    <col min="10162" max="10162" width="80.42578125" style="638" customWidth="1"/>
    <col min="10163" max="10163" width="19.5703125" style="638" customWidth="1"/>
    <col min="10164" max="10240" width="27.7109375" style="638"/>
    <col min="10241" max="10241" width="8.7109375" style="638" customWidth="1"/>
    <col min="10242" max="10242" width="45.7109375" style="638" customWidth="1"/>
    <col min="10243" max="10243" width="15.7109375" style="638" customWidth="1"/>
    <col min="10244" max="10245" width="17.7109375" style="638" customWidth="1"/>
    <col min="10246" max="10246" width="15.28515625" style="638" customWidth="1"/>
    <col min="10247" max="10247" width="35.7109375" style="638" customWidth="1"/>
    <col min="10248" max="10248" width="17.7109375" style="638" customWidth="1"/>
    <col min="10249" max="10249" width="15.28515625" style="638" customWidth="1"/>
    <col min="10250" max="10250" width="30.7109375" style="638" customWidth="1"/>
    <col min="10251" max="10416" width="8.7109375" style="638" customWidth="1"/>
    <col min="10417" max="10417" width="10.42578125" style="638" customWidth="1"/>
    <col min="10418" max="10418" width="80.42578125" style="638" customWidth="1"/>
    <col min="10419" max="10419" width="19.5703125" style="638" customWidth="1"/>
    <col min="10420" max="10496" width="27.7109375" style="638"/>
    <col min="10497" max="10497" width="8.7109375" style="638" customWidth="1"/>
    <col min="10498" max="10498" width="45.7109375" style="638" customWidth="1"/>
    <col min="10499" max="10499" width="15.7109375" style="638" customWidth="1"/>
    <col min="10500" max="10501" width="17.7109375" style="638" customWidth="1"/>
    <col min="10502" max="10502" width="15.28515625" style="638" customWidth="1"/>
    <col min="10503" max="10503" width="35.7109375" style="638" customWidth="1"/>
    <col min="10504" max="10504" width="17.7109375" style="638" customWidth="1"/>
    <col min="10505" max="10505" width="15.28515625" style="638" customWidth="1"/>
    <col min="10506" max="10506" width="30.7109375" style="638" customWidth="1"/>
    <col min="10507" max="10672" width="8.7109375" style="638" customWidth="1"/>
    <col min="10673" max="10673" width="10.42578125" style="638" customWidth="1"/>
    <col min="10674" max="10674" width="80.42578125" style="638" customWidth="1"/>
    <col min="10675" max="10675" width="19.5703125" style="638" customWidth="1"/>
    <col min="10676" max="10752" width="27.7109375" style="638"/>
    <col min="10753" max="10753" width="8.7109375" style="638" customWidth="1"/>
    <col min="10754" max="10754" width="45.7109375" style="638" customWidth="1"/>
    <col min="10755" max="10755" width="15.7109375" style="638" customWidth="1"/>
    <col min="10756" max="10757" width="17.7109375" style="638" customWidth="1"/>
    <col min="10758" max="10758" width="15.28515625" style="638" customWidth="1"/>
    <col min="10759" max="10759" width="35.7109375" style="638" customWidth="1"/>
    <col min="10760" max="10760" width="17.7109375" style="638" customWidth="1"/>
    <col min="10761" max="10761" width="15.28515625" style="638" customWidth="1"/>
    <col min="10762" max="10762" width="30.7109375" style="638" customWidth="1"/>
    <col min="10763" max="10928" width="8.7109375" style="638" customWidth="1"/>
    <col min="10929" max="10929" width="10.42578125" style="638" customWidth="1"/>
    <col min="10930" max="10930" width="80.42578125" style="638" customWidth="1"/>
    <col min="10931" max="10931" width="19.5703125" style="638" customWidth="1"/>
    <col min="10932" max="11008" width="27.7109375" style="638"/>
    <col min="11009" max="11009" width="8.7109375" style="638" customWidth="1"/>
    <col min="11010" max="11010" width="45.7109375" style="638" customWidth="1"/>
    <col min="11011" max="11011" width="15.7109375" style="638" customWidth="1"/>
    <col min="11012" max="11013" width="17.7109375" style="638" customWidth="1"/>
    <col min="11014" max="11014" width="15.28515625" style="638" customWidth="1"/>
    <col min="11015" max="11015" width="35.7109375" style="638" customWidth="1"/>
    <col min="11016" max="11016" width="17.7109375" style="638" customWidth="1"/>
    <col min="11017" max="11017" width="15.28515625" style="638" customWidth="1"/>
    <col min="11018" max="11018" width="30.7109375" style="638" customWidth="1"/>
    <col min="11019" max="11184" width="8.7109375" style="638" customWidth="1"/>
    <col min="11185" max="11185" width="10.42578125" style="638" customWidth="1"/>
    <col min="11186" max="11186" width="80.42578125" style="638" customWidth="1"/>
    <col min="11187" max="11187" width="19.5703125" style="638" customWidth="1"/>
    <col min="11188" max="11264" width="27.7109375" style="638"/>
    <col min="11265" max="11265" width="8.7109375" style="638" customWidth="1"/>
    <col min="11266" max="11266" width="45.7109375" style="638" customWidth="1"/>
    <col min="11267" max="11267" width="15.7109375" style="638" customWidth="1"/>
    <col min="11268" max="11269" width="17.7109375" style="638" customWidth="1"/>
    <col min="11270" max="11270" width="15.28515625" style="638" customWidth="1"/>
    <col min="11271" max="11271" width="35.7109375" style="638" customWidth="1"/>
    <col min="11272" max="11272" width="17.7109375" style="638" customWidth="1"/>
    <col min="11273" max="11273" width="15.28515625" style="638" customWidth="1"/>
    <col min="11274" max="11274" width="30.7109375" style="638" customWidth="1"/>
    <col min="11275" max="11440" width="8.7109375" style="638" customWidth="1"/>
    <col min="11441" max="11441" width="10.42578125" style="638" customWidth="1"/>
    <col min="11442" max="11442" width="80.42578125" style="638" customWidth="1"/>
    <col min="11443" max="11443" width="19.5703125" style="638" customWidth="1"/>
    <col min="11444" max="11520" width="27.7109375" style="638"/>
    <col min="11521" max="11521" width="8.7109375" style="638" customWidth="1"/>
    <col min="11522" max="11522" width="45.7109375" style="638" customWidth="1"/>
    <col min="11523" max="11523" width="15.7109375" style="638" customWidth="1"/>
    <col min="11524" max="11525" width="17.7109375" style="638" customWidth="1"/>
    <col min="11526" max="11526" width="15.28515625" style="638" customWidth="1"/>
    <col min="11527" max="11527" width="35.7109375" style="638" customWidth="1"/>
    <col min="11528" max="11528" width="17.7109375" style="638" customWidth="1"/>
    <col min="11529" max="11529" width="15.28515625" style="638" customWidth="1"/>
    <col min="11530" max="11530" width="30.7109375" style="638" customWidth="1"/>
    <col min="11531" max="11696" width="8.7109375" style="638" customWidth="1"/>
    <col min="11697" max="11697" width="10.42578125" style="638" customWidth="1"/>
    <col min="11698" max="11698" width="80.42578125" style="638" customWidth="1"/>
    <col min="11699" max="11699" width="19.5703125" style="638" customWidth="1"/>
    <col min="11700" max="11776" width="27.7109375" style="638"/>
    <col min="11777" max="11777" width="8.7109375" style="638" customWidth="1"/>
    <col min="11778" max="11778" width="45.7109375" style="638" customWidth="1"/>
    <col min="11779" max="11779" width="15.7109375" style="638" customWidth="1"/>
    <col min="11780" max="11781" width="17.7109375" style="638" customWidth="1"/>
    <col min="11782" max="11782" width="15.28515625" style="638" customWidth="1"/>
    <col min="11783" max="11783" width="35.7109375" style="638" customWidth="1"/>
    <col min="11784" max="11784" width="17.7109375" style="638" customWidth="1"/>
    <col min="11785" max="11785" width="15.28515625" style="638" customWidth="1"/>
    <col min="11786" max="11786" width="30.7109375" style="638" customWidth="1"/>
    <col min="11787" max="11952" width="8.7109375" style="638" customWidth="1"/>
    <col min="11953" max="11953" width="10.42578125" style="638" customWidth="1"/>
    <col min="11954" max="11954" width="80.42578125" style="638" customWidth="1"/>
    <col min="11955" max="11955" width="19.5703125" style="638" customWidth="1"/>
    <col min="11956" max="12032" width="27.7109375" style="638"/>
    <col min="12033" max="12033" width="8.7109375" style="638" customWidth="1"/>
    <col min="12034" max="12034" width="45.7109375" style="638" customWidth="1"/>
    <col min="12035" max="12035" width="15.7109375" style="638" customWidth="1"/>
    <col min="12036" max="12037" width="17.7109375" style="638" customWidth="1"/>
    <col min="12038" max="12038" width="15.28515625" style="638" customWidth="1"/>
    <col min="12039" max="12039" width="35.7109375" style="638" customWidth="1"/>
    <col min="12040" max="12040" width="17.7109375" style="638" customWidth="1"/>
    <col min="12041" max="12041" width="15.28515625" style="638" customWidth="1"/>
    <col min="12042" max="12042" width="30.7109375" style="638" customWidth="1"/>
    <col min="12043" max="12208" width="8.7109375" style="638" customWidth="1"/>
    <col min="12209" max="12209" width="10.42578125" style="638" customWidth="1"/>
    <col min="12210" max="12210" width="80.42578125" style="638" customWidth="1"/>
    <col min="12211" max="12211" width="19.5703125" style="638" customWidth="1"/>
    <col min="12212" max="12288" width="27.7109375" style="638"/>
    <col min="12289" max="12289" width="8.7109375" style="638" customWidth="1"/>
    <col min="12290" max="12290" width="45.7109375" style="638" customWidth="1"/>
    <col min="12291" max="12291" width="15.7109375" style="638" customWidth="1"/>
    <col min="12292" max="12293" width="17.7109375" style="638" customWidth="1"/>
    <col min="12294" max="12294" width="15.28515625" style="638" customWidth="1"/>
    <col min="12295" max="12295" width="35.7109375" style="638" customWidth="1"/>
    <col min="12296" max="12296" width="17.7109375" style="638" customWidth="1"/>
    <col min="12297" max="12297" width="15.28515625" style="638" customWidth="1"/>
    <col min="12298" max="12298" width="30.7109375" style="638" customWidth="1"/>
    <col min="12299" max="12464" width="8.7109375" style="638" customWidth="1"/>
    <col min="12465" max="12465" width="10.42578125" style="638" customWidth="1"/>
    <col min="12466" max="12466" width="80.42578125" style="638" customWidth="1"/>
    <col min="12467" max="12467" width="19.5703125" style="638" customWidth="1"/>
    <col min="12468" max="12544" width="27.7109375" style="638"/>
    <col min="12545" max="12545" width="8.7109375" style="638" customWidth="1"/>
    <col min="12546" max="12546" width="45.7109375" style="638" customWidth="1"/>
    <col min="12547" max="12547" width="15.7109375" style="638" customWidth="1"/>
    <col min="12548" max="12549" width="17.7109375" style="638" customWidth="1"/>
    <col min="12550" max="12550" width="15.28515625" style="638" customWidth="1"/>
    <col min="12551" max="12551" width="35.7109375" style="638" customWidth="1"/>
    <col min="12552" max="12552" width="17.7109375" style="638" customWidth="1"/>
    <col min="12553" max="12553" width="15.28515625" style="638" customWidth="1"/>
    <col min="12554" max="12554" width="30.7109375" style="638" customWidth="1"/>
    <col min="12555" max="12720" width="8.7109375" style="638" customWidth="1"/>
    <col min="12721" max="12721" width="10.42578125" style="638" customWidth="1"/>
    <col min="12722" max="12722" width="80.42578125" style="638" customWidth="1"/>
    <col min="12723" max="12723" width="19.5703125" style="638" customWidth="1"/>
    <col min="12724" max="12800" width="27.7109375" style="638"/>
    <col min="12801" max="12801" width="8.7109375" style="638" customWidth="1"/>
    <col min="12802" max="12802" width="45.7109375" style="638" customWidth="1"/>
    <col min="12803" max="12803" width="15.7109375" style="638" customWidth="1"/>
    <col min="12804" max="12805" width="17.7109375" style="638" customWidth="1"/>
    <col min="12806" max="12806" width="15.28515625" style="638" customWidth="1"/>
    <col min="12807" max="12807" width="35.7109375" style="638" customWidth="1"/>
    <col min="12808" max="12808" width="17.7109375" style="638" customWidth="1"/>
    <col min="12809" max="12809" width="15.28515625" style="638" customWidth="1"/>
    <col min="12810" max="12810" width="30.7109375" style="638" customWidth="1"/>
    <col min="12811" max="12976" width="8.7109375" style="638" customWidth="1"/>
    <col min="12977" max="12977" width="10.42578125" style="638" customWidth="1"/>
    <col min="12978" max="12978" width="80.42578125" style="638" customWidth="1"/>
    <col min="12979" max="12979" width="19.5703125" style="638" customWidth="1"/>
    <col min="12980" max="13056" width="27.7109375" style="638"/>
    <col min="13057" max="13057" width="8.7109375" style="638" customWidth="1"/>
    <col min="13058" max="13058" width="45.7109375" style="638" customWidth="1"/>
    <col min="13059" max="13059" width="15.7109375" style="638" customWidth="1"/>
    <col min="13060" max="13061" width="17.7109375" style="638" customWidth="1"/>
    <col min="13062" max="13062" width="15.28515625" style="638" customWidth="1"/>
    <col min="13063" max="13063" width="35.7109375" style="638" customWidth="1"/>
    <col min="13064" max="13064" width="17.7109375" style="638" customWidth="1"/>
    <col min="13065" max="13065" width="15.28515625" style="638" customWidth="1"/>
    <col min="13066" max="13066" width="30.7109375" style="638" customWidth="1"/>
    <col min="13067" max="13232" width="8.7109375" style="638" customWidth="1"/>
    <col min="13233" max="13233" width="10.42578125" style="638" customWidth="1"/>
    <col min="13234" max="13234" width="80.42578125" style="638" customWidth="1"/>
    <col min="13235" max="13235" width="19.5703125" style="638" customWidth="1"/>
    <col min="13236" max="13312" width="27.7109375" style="638"/>
    <col min="13313" max="13313" width="8.7109375" style="638" customWidth="1"/>
    <col min="13314" max="13314" width="45.7109375" style="638" customWidth="1"/>
    <col min="13315" max="13315" width="15.7109375" style="638" customWidth="1"/>
    <col min="13316" max="13317" width="17.7109375" style="638" customWidth="1"/>
    <col min="13318" max="13318" width="15.28515625" style="638" customWidth="1"/>
    <col min="13319" max="13319" width="35.7109375" style="638" customWidth="1"/>
    <col min="13320" max="13320" width="17.7109375" style="638" customWidth="1"/>
    <col min="13321" max="13321" width="15.28515625" style="638" customWidth="1"/>
    <col min="13322" max="13322" width="30.7109375" style="638" customWidth="1"/>
    <col min="13323" max="13488" width="8.7109375" style="638" customWidth="1"/>
    <col min="13489" max="13489" width="10.42578125" style="638" customWidth="1"/>
    <col min="13490" max="13490" width="80.42578125" style="638" customWidth="1"/>
    <col min="13491" max="13491" width="19.5703125" style="638" customWidth="1"/>
    <col min="13492" max="13568" width="27.7109375" style="638"/>
    <col min="13569" max="13569" width="8.7109375" style="638" customWidth="1"/>
    <col min="13570" max="13570" width="45.7109375" style="638" customWidth="1"/>
    <col min="13571" max="13571" width="15.7109375" style="638" customWidth="1"/>
    <col min="13572" max="13573" width="17.7109375" style="638" customWidth="1"/>
    <col min="13574" max="13574" width="15.28515625" style="638" customWidth="1"/>
    <col min="13575" max="13575" width="35.7109375" style="638" customWidth="1"/>
    <col min="13576" max="13576" width="17.7109375" style="638" customWidth="1"/>
    <col min="13577" max="13577" width="15.28515625" style="638" customWidth="1"/>
    <col min="13578" max="13578" width="30.7109375" style="638" customWidth="1"/>
    <col min="13579" max="13744" width="8.7109375" style="638" customWidth="1"/>
    <col min="13745" max="13745" width="10.42578125" style="638" customWidth="1"/>
    <col min="13746" max="13746" width="80.42578125" style="638" customWidth="1"/>
    <col min="13747" max="13747" width="19.5703125" style="638" customWidth="1"/>
    <col min="13748" max="13824" width="27.7109375" style="638"/>
    <col min="13825" max="13825" width="8.7109375" style="638" customWidth="1"/>
    <col min="13826" max="13826" width="45.7109375" style="638" customWidth="1"/>
    <col min="13827" max="13827" width="15.7109375" style="638" customWidth="1"/>
    <col min="13828" max="13829" width="17.7109375" style="638" customWidth="1"/>
    <col min="13830" max="13830" width="15.28515625" style="638" customWidth="1"/>
    <col min="13831" max="13831" width="35.7109375" style="638" customWidth="1"/>
    <col min="13832" max="13832" width="17.7109375" style="638" customWidth="1"/>
    <col min="13833" max="13833" width="15.28515625" style="638" customWidth="1"/>
    <col min="13834" max="13834" width="30.7109375" style="638" customWidth="1"/>
    <col min="13835" max="14000" width="8.7109375" style="638" customWidth="1"/>
    <col min="14001" max="14001" width="10.42578125" style="638" customWidth="1"/>
    <col min="14002" max="14002" width="80.42578125" style="638" customWidth="1"/>
    <col min="14003" max="14003" width="19.5703125" style="638" customWidth="1"/>
    <col min="14004" max="14080" width="27.7109375" style="638"/>
    <col min="14081" max="14081" width="8.7109375" style="638" customWidth="1"/>
    <col min="14082" max="14082" width="45.7109375" style="638" customWidth="1"/>
    <col min="14083" max="14083" width="15.7109375" style="638" customWidth="1"/>
    <col min="14084" max="14085" width="17.7109375" style="638" customWidth="1"/>
    <col min="14086" max="14086" width="15.28515625" style="638" customWidth="1"/>
    <col min="14087" max="14087" width="35.7109375" style="638" customWidth="1"/>
    <col min="14088" max="14088" width="17.7109375" style="638" customWidth="1"/>
    <col min="14089" max="14089" width="15.28515625" style="638" customWidth="1"/>
    <col min="14090" max="14090" width="30.7109375" style="638" customWidth="1"/>
    <col min="14091" max="14256" width="8.7109375" style="638" customWidth="1"/>
    <col min="14257" max="14257" width="10.42578125" style="638" customWidth="1"/>
    <col min="14258" max="14258" width="80.42578125" style="638" customWidth="1"/>
    <col min="14259" max="14259" width="19.5703125" style="638" customWidth="1"/>
    <col min="14260" max="14336" width="27.7109375" style="638"/>
    <col min="14337" max="14337" width="8.7109375" style="638" customWidth="1"/>
    <col min="14338" max="14338" width="45.7109375" style="638" customWidth="1"/>
    <col min="14339" max="14339" width="15.7109375" style="638" customWidth="1"/>
    <col min="14340" max="14341" width="17.7109375" style="638" customWidth="1"/>
    <col min="14342" max="14342" width="15.28515625" style="638" customWidth="1"/>
    <col min="14343" max="14343" width="35.7109375" style="638" customWidth="1"/>
    <col min="14344" max="14344" width="17.7109375" style="638" customWidth="1"/>
    <col min="14345" max="14345" width="15.28515625" style="638" customWidth="1"/>
    <col min="14346" max="14346" width="30.7109375" style="638" customWidth="1"/>
    <col min="14347" max="14512" width="8.7109375" style="638" customWidth="1"/>
    <col min="14513" max="14513" width="10.42578125" style="638" customWidth="1"/>
    <col min="14514" max="14514" width="80.42578125" style="638" customWidth="1"/>
    <col min="14515" max="14515" width="19.5703125" style="638" customWidth="1"/>
    <col min="14516" max="14592" width="27.7109375" style="638"/>
    <col min="14593" max="14593" width="8.7109375" style="638" customWidth="1"/>
    <col min="14594" max="14594" width="45.7109375" style="638" customWidth="1"/>
    <col min="14595" max="14595" width="15.7109375" style="638" customWidth="1"/>
    <col min="14596" max="14597" width="17.7109375" style="638" customWidth="1"/>
    <col min="14598" max="14598" width="15.28515625" style="638" customWidth="1"/>
    <col min="14599" max="14599" width="35.7109375" style="638" customWidth="1"/>
    <col min="14600" max="14600" width="17.7109375" style="638" customWidth="1"/>
    <col min="14601" max="14601" width="15.28515625" style="638" customWidth="1"/>
    <col min="14602" max="14602" width="30.7109375" style="638" customWidth="1"/>
    <col min="14603" max="14768" width="8.7109375" style="638" customWidth="1"/>
    <col min="14769" max="14769" width="10.42578125" style="638" customWidth="1"/>
    <col min="14770" max="14770" width="80.42578125" style="638" customWidth="1"/>
    <col min="14771" max="14771" width="19.5703125" style="638" customWidth="1"/>
    <col min="14772" max="14848" width="27.7109375" style="638"/>
    <col min="14849" max="14849" width="8.7109375" style="638" customWidth="1"/>
    <col min="14850" max="14850" width="45.7109375" style="638" customWidth="1"/>
    <col min="14851" max="14851" width="15.7109375" style="638" customWidth="1"/>
    <col min="14852" max="14853" width="17.7109375" style="638" customWidth="1"/>
    <col min="14854" max="14854" width="15.28515625" style="638" customWidth="1"/>
    <col min="14855" max="14855" width="35.7109375" style="638" customWidth="1"/>
    <col min="14856" max="14856" width="17.7109375" style="638" customWidth="1"/>
    <col min="14857" max="14857" width="15.28515625" style="638" customWidth="1"/>
    <col min="14858" max="14858" width="30.7109375" style="638" customWidth="1"/>
    <col min="14859" max="15024" width="8.7109375" style="638" customWidth="1"/>
    <col min="15025" max="15025" width="10.42578125" style="638" customWidth="1"/>
    <col min="15026" max="15026" width="80.42578125" style="638" customWidth="1"/>
    <col min="15027" max="15027" width="19.5703125" style="638" customWidth="1"/>
    <col min="15028" max="15104" width="27.7109375" style="638"/>
    <col min="15105" max="15105" width="8.7109375" style="638" customWidth="1"/>
    <col min="15106" max="15106" width="45.7109375" style="638" customWidth="1"/>
    <col min="15107" max="15107" width="15.7109375" style="638" customWidth="1"/>
    <col min="15108" max="15109" width="17.7109375" style="638" customWidth="1"/>
    <col min="15110" max="15110" width="15.28515625" style="638" customWidth="1"/>
    <col min="15111" max="15111" width="35.7109375" style="638" customWidth="1"/>
    <col min="15112" max="15112" width="17.7109375" style="638" customWidth="1"/>
    <col min="15113" max="15113" width="15.28515625" style="638" customWidth="1"/>
    <col min="15114" max="15114" width="30.7109375" style="638" customWidth="1"/>
    <col min="15115" max="15280" width="8.7109375" style="638" customWidth="1"/>
    <col min="15281" max="15281" width="10.42578125" style="638" customWidth="1"/>
    <col min="15282" max="15282" width="80.42578125" style="638" customWidth="1"/>
    <col min="15283" max="15283" width="19.5703125" style="638" customWidth="1"/>
    <col min="15284" max="15360" width="27.7109375" style="638"/>
    <col min="15361" max="15361" width="8.7109375" style="638" customWidth="1"/>
    <col min="15362" max="15362" width="45.7109375" style="638" customWidth="1"/>
    <col min="15363" max="15363" width="15.7109375" style="638" customWidth="1"/>
    <col min="15364" max="15365" width="17.7109375" style="638" customWidth="1"/>
    <col min="15366" max="15366" width="15.28515625" style="638" customWidth="1"/>
    <col min="15367" max="15367" width="35.7109375" style="638" customWidth="1"/>
    <col min="15368" max="15368" width="17.7109375" style="638" customWidth="1"/>
    <col min="15369" max="15369" width="15.28515625" style="638" customWidth="1"/>
    <col min="15370" max="15370" width="30.7109375" style="638" customWidth="1"/>
    <col min="15371" max="15536" width="8.7109375" style="638" customWidth="1"/>
    <col min="15537" max="15537" width="10.42578125" style="638" customWidth="1"/>
    <col min="15538" max="15538" width="80.42578125" style="638" customWidth="1"/>
    <col min="15539" max="15539" width="19.5703125" style="638" customWidth="1"/>
    <col min="15540" max="15616" width="27.7109375" style="638"/>
    <col min="15617" max="15617" width="8.7109375" style="638" customWidth="1"/>
    <col min="15618" max="15618" width="45.7109375" style="638" customWidth="1"/>
    <col min="15619" max="15619" width="15.7109375" style="638" customWidth="1"/>
    <col min="15620" max="15621" width="17.7109375" style="638" customWidth="1"/>
    <col min="15622" max="15622" width="15.28515625" style="638" customWidth="1"/>
    <col min="15623" max="15623" width="35.7109375" style="638" customWidth="1"/>
    <col min="15624" max="15624" width="17.7109375" style="638" customWidth="1"/>
    <col min="15625" max="15625" width="15.28515625" style="638" customWidth="1"/>
    <col min="15626" max="15626" width="30.7109375" style="638" customWidth="1"/>
    <col min="15627" max="15792" width="8.7109375" style="638" customWidth="1"/>
    <col min="15793" max="15793" width="10.42578125" style="638" customWidth="1"/>
    <col min="15794" max="15794" width="80.42578125" style="638" customWidth="1"/>
    <col min="15795" max="15795" width="19.5703125" style="638" customWidth="1"/>
    <col min="15796" max="15872" width="27.7109375" style="638"/>
    <col min="15873" max="15873" width="8.7109375" style="638" customWidth="1"/>
    <col min="15874" max="15874" width="45.7109375" style="638" customWidth="1"/>
    <col min="15875" max="15875" width="15.7109375" style="638" customWidth="1"/>
    <col min="15876" max="15877" width="17.7109375" style="638" customWidth="1"/>
    <col min="15878" max="15878" width="15.28515625" style="638" customWidth="1"/>
    <col min="15879" max="15879" width="35.7109375" style="638" customWidth="1"/>
    <col min="15880" max="15880" width="17.7109375" style="638" customWidth="1"/>
    <col min="15881" max="15881" width="15.28515625" style="638" customWidth="1"/>
    <col min="15882" max="15882" width="30.7109375" style="638" customWidth="1"/>
    <col min="15883" max="16048" width="8.7109375" style="638" customWidth="1"/>
    <col min="16049" max="16049" width="10.42578125" style="638" customWidth="1"/>
    <col min="16050" max="16050" width="80.42578125" style="638" customWidth="1"/>
    <col min="16051" max="16051" width="19.5703125" style="638" customWidth="1"/>
    <col min="16052" max="16128" width="27.7109375" style="638"/>
    <col min="16129" max="16129" width="8.7109375" style="638" customWidth="1"/>
    <col min="16130" max="16130" width="45.7109375" style="638" customWidth="1"/>
    <col min="16131" max="16131" width="15.7109375" style="638" customWidth="1"/>
    <col min="16132" max="16133" width="17.7109375" style="638" customWidth="1"/>
    <col min="16134" max="16134" width="15.28515625" style="638" customWidth="1"/>
    <col min="16135" max="16135" width="35.7109375" style="638" customWidth="1"/>
    <col min="16136" max="16136" width="17.7109375" style="638" customWidth="1"/>
    <col min="16137" max="16137" width="15.28515625" style="638" customWidth="1"/>
    <col min="16138" max="16138" width="30.7109375" style="638" customWidth="1"/>
    <col min="16139" max="16304" width="8.7109375" style="638" customWidth="1"/>
    <col min="16305" max="16305" width="10.42578125" style="638" customWidth="1"/>
    <col min="16306" max="16306" width="80.42578125" style="638" customWidth="1"/>
    <col min="16307" max="16307" width="19.5703125" style="638" customWidth="1"/>
    <col min="16308" max="16384" width="27.7109375" style="638"/>
  </cols>
  <sheetData>
    <row r="1" spans="1:10" x14ac:dyDescent="0.3">
      <c r="J1" s="913"/>
    </row>
    <row r="2" spans="1:10" s="637" customFormat="1" ht="18" customHeight="1" x14ac:dyDescent="0.25">
      <c r="A2" s="1998" t="s">
        <v>1466</v>
      </c>
      <c r="B2" s="1998"/>
      <c r="C2" s="1998"/>
      <c r="D2" s="1998"/>
      <c r="E2" s="1998"/>
      <c r="F2" s="1998"/>
      <c r="G2" s="1998"/>
      <c r="H2" s="1998"/>
      <c r="I2" s="1998"/>
      <c r="J2" s="1998"/>
    </row>
    <row r="3" spans="1:10" s="637" customFormat="1" x14ac:dyDescent="0.25">
      <c r="A3" s="1998" t="s">
        <v>71</v>
      </c>
      <c r="B3" s="1998"/>
      <c r="C3" s="1998"/>
      <c r="D3" s="1998"/>
      <c r="E3" s="1998"/>
      <c r="F3" s="1998"/>
      <c r="G3" s="1998"/>
      <c r="H3" s="1998"/>
      <c r="I3" s="1998"/>
      <c r="J3" s="1998"/>
    </row>
    <row r="4" spans="1:10" x14ac:dyDescent="0.3">
      <c r="A4" s="1999" t="s">
        <v>209</v>
      </c>
      <c r="B4" s="1999"/>
      <c r="C4" s="1999"/>
      <c r="D4" s="1999"/>
      <c r="E4" s="1999"/>
      <c r="F4" s="1999"/>
      <c r="G4" s="1999"/>
      <c r="H4" s="1999"/>
      <c r="I4" s="1999"/>
      <c r="J4" s="1999"/>
    </row>
    <row r="5" spans="1:10" s="639" customFormat="1" x14ac:dyDescent="0.3">
      <c r="A5" s="2000" t="s">
        <v>1462</v>
      </c>
      <c r="B5" s="2000"/>
      <c r="C5" s="2000"/>
      <c r="D5" s="2000"/>
      <c r="E5" s="2000"/>
      <c r="F5" s="2000"/>
      <c r="G5" s="2000"/>
      <c r="H5" s="2000"/>
      <c r="I5" s="2000"/>
      <c r="J5" s="2000"/>
    </row>
    <row r="6" spans="1:10" s="639" customFormat="1" x14ac:dyDescent="0.3">
      <c r="A6" s="2001"/>
      <c r="B6" s="2001"/>
      <c r="C6" s="2001"/>
      <c r="D6" s="2001"/>
      <c r="E6" s="2001"/>
      <c r="F6" s="2001"/>
      <c r="G6" s="2001"/>
      <c r="H6" s="2001"/>
      <c r="I6" s="2001"/>
      <c r="J6" s="2001"/>
    </row>
    <row r="7" spans="1:10" s="641" customFormat="1" ht="135.75" customHeight="1" x14ac:dyDescent="0.25">
      <c r="A7" s="640" t="s">
        <v>1</v>
      </c>
      <c r="B7" s="636" t="s">
        <v>2</v>
      </c>
      <c r="C7" s="636" t="s">
        <v>3</v>
      </c>
      <c r="D7" s="398" t="s">
        <v>1656</v>
      </c>
      <c r="E7" s="399" t="s">
        <v>1657</v>
      </c>
      <c r="F7" s="399" t="s">
        <v>4</v>
      </c>
      <c r="G7" s="636" t="s">
        <v>5</v>
      </c>
      <c r="H7" s="682" t="s">
        <v>1658</v>
      </c>
      <c r="I7" s="636" t="s">
        <v>6</v>
      </c>
      <c r="J7" s="636" t="s">
        <v>7</v>
      </c>
    </row>
    <row r="8" spans="1:10" s="644" customFormat="1" ht="17.25" customHeight="1" x14ac:dyDescent="0.3">
      <c r="A8" s="642">
        <v>1</v>
      </c>
      <c r="B8" s="643">
        <v>2</v>
      </c>
      <c r="C8" s="643">
        <v>3</v>
      </c>
      <c r="D8" s="642">
        <v>4</v>
      </c>
      <c r="E8" s="642">
        <v>5</v>
      </c>
      <c r="F8" s="642">
        <v>6</v>
      </c>
      <c r="G8" s="642">
        <v>7</v>
      </c>
      <c r="H8" s="642">
        <v>8</v>
      </c>
      <c r="I8" s="642">
        <v>9</v>
      </c>
      <c r="J8" s="642">
        <v>10</v>
      </c>
    </row>
    <row r="9" spans="1:10" ht="24.75" customHeight="1" x14ac:dyDescent="0.3">
      <c r="A9" s="2002" t="s">
        <v>1023</v>
      </c>
      <c r="B9" s="2002"/>
      <c r="C9" s="2002"/>
      <c r="D9" s="2002"/>
      <c r="E9" s="2002"/>
      <c r="F9" s="2002"/>
      <c r="G9" s="2002"/>
      <c r="H9" s="2002"/>
      <c r="I9" s="2002"/>
      <c r="J9" s="2002"/>
    </row>
    <row r="10" spans="1:10" s="646" customFormat="1" hidden="1" x14ac:dyDescent="0.3">
      <c r="A10" s="2003" t="s">
        <v>9</v>
      </c>
      <c r="B10" s="2004" t="s">
        <v>934</v>
      </c>
      <c r="C10" s="367" t="s">
        <v>15</v>
      </c>
      <c r="D10" s="634">
        <f>D12</f>
        <v>0</v>
      </c>
      <c r="E10" s="680">
        <f>E12</f>
        <v>0</v>
      </c>
      <c r="F10" s="1130" t="e">
        <f>E10/D10*100</f>
        <v>#DIV/0!</v>
      </c>
      <c r="G10" s="645"/>
      <c r="H10" s="680">
        <f>H12</f>
        <v>0</v>
      </c>
      <c r="I10" s="634" t="e">
        <f>H10/D10*100</f>
        <v>#DIV/0!</v>
      </c>
      <c r="J10" s="645"/>
    </row>
    <row r="11" spans="1:10" s="646" customFormat="1" ht="72.75" hidden="1" customHeight="1" x14ac:dyDescent="0.3">
      <c r="A11" s="2003"/>
      <c r="B11" s="2004"/>
      <c r="C11" s="367" t="s">
        <v>16</v>
      </c>
      <c r="D11" s="634">
        <v>0</v>
      </c>
      <c r="E11" s="680">
        <v>0</v>
      </c>
      <c r="F11" s="1130">
        <v>0</v>
      </c>
      <c r="G11" s="2005"/>
      <c r="H11" s="680">
        <v>0</v>
      </c>
      <c r="I11" s="634">
        <v>0</v>
      </c>
      <c r="J11" s="2006"/>
    </row>
    <row r="12" spans="1:10" s="646" customFormat="1" ht="93.75" hidden="1" x14ac:dyDescent="0.3">
      <c r="A12" s="2003"/>
      <c r="B12" s="2004"/>
      <c r="C12" s="367" t="s">
        <v>19</v>
      </c>
      <c r="D12" s="634">
        <f>D16</f>
        <v>0</v>
      </c>
      <c r="E12" s="680">
        <f>E16</f>
        <v>0</v>
      </c>
      <c r="F12" s="1130" t="e">
        <f>E12/D12*100</f>
        <v>#DIV/0!</v>
      </c>
      <c r="G12" s="2005"/>
      <c r="H12" s="680">
        <f>H16</f>
        <v>0</v>
      </c>
      <c r="I12" s="634" t="e">
        <f>H12/D12*100</f>
        <v>#DIV/0!</v>
      </c>
      <c r="J12" s="2006"/>
    </row>
    <row r="13" spans="1:10" s="646" customFormat="1" hidden="1" x14ac:dyDescent="0.3">
      <c r="A13" s="2007" t="s">
        <v>21</v>
      </c>
      <c r="B13" s="2008" t="s">
        <v>414</v>
      </c>
      <c r="C13" s="635" t="s">
        <v>15</v>
      </c>
      <c r="D13" s="137">
        <v>0</v>
      </c>
      <c r="E13" s="681">
        <v>0</v>
      </c>
      <c r="F13" s="1131">
        <v>0</v>
      </c>
      <c r="G13" s="2009"/>
      <c r="H13" s="681">
        <v>0</v>
      </c>
      <c r="I13" s="137">
        <v>0</v>
      </c>
      <c r="J13" s="2012" t="s">
        <v>392</v>
      </c>
    </row>
    <row r="14" spans="1:10" s="646" customFormat="1" ht="75" hidden="1" x14ac:dyDescent="0.3">
      <c r="A14" s="2007"/>
      <c r="B14" s="2008"/>
      <c r="C14" s="635" t="s">
        <v>16</v>
      </c>
      <c r="D14" s="137">
        <v>0</v>
      </c>
      <c r="E14" s="681">
        <v>0</v>
      </c>
      <c r="F14" s="1131">
        <v>0</v>
      </c>
      <c r="G14" s="2010"/>
      <c r="H14" s="681">
        <v>0</v>
      </c>
      <c r="I14" s="137">
        <v>0</v>
      </c>
      <c r="J14" s="2013"/>
    </row>
    <row r="15" spans="1:10" s="646" customFormat="1" ht="88.5" hidden="1" customHeight="1" x14ac:dyDescent="0.3">
      <c r="A15" s="2007"/>
      <c r="B15" s="2008"/>
      <c r="C15" s="635" t="s">
        <v>19</v>
      </c>
      <c r="D15" s="137">
        <v>0</v>
      </c>
      <c r="E15" s="681">
        <v>0</v>
      </c>
      <c r="F15" s="1131">
        <v>0</v>
      </c>
      <c r="G15" s="2011"/>
      <c r="H15" s="681">
        <v>0</v>
      </c>
      <c r="I15" s="137">
        <v>0</v>
      </c>
      <c r="J15" s="2014"/>
    </row>
    <row r="16" spans="1:10" s="646" customFormat="1" ht="93.75" hidden="1" customHeight="1" x14ac:dyDescent="0.3">
      <c r="A16" s="647" t="s">
        <v>11</v>
      </c>
      <c r="B16" s="635" t="s">
        <v>416</v>
      </c>
      <c r="C16" s="635" t="s">
        <v>19</v>
      </c>
      <c r="D16" s="137">
        <v>0</v>
      </c>
      <c r="E16" s="681">
        <v>0</v>
      </c>
      <c r="F16" s="1131">
        <v>0</v>
      </c>
      <c r="G16" s="139"/>
      <c r="H16" s="681">
        <v>0</v>
      </c>
      <c r="I16" s="137">
        <v>0</v>
      </c>
      <c r="J16" s="139"/>
    </row>
    <row r="17" spans="1:10" ht="25.5" customHeight="1" x14ac:dyDescent="0.3">
      <c r="A17" s="1976" t="s">
        <v>9</v>
      </c>
      <c r="B17" s="1973" t="s">
        <v>1024</v>
      </c>
      <c r="C17" s="1666" t="s">
        <v>15</v>
      </c>
      <c r="D17" s="1667">
        <f>D18+D20+D19</f>
        <v>7442548.0800000001</v>
      </c>
      <c r="E17" s="1667">
        <f>E18+E20+E19</f>
        <v>1717955.128</v>
      </c>
      <c r="F17" s="1680">
        <f>E17/D17*100</f>
        <v>23.08288921393169</v>
      </c>
      <c r="G17" s="1977"/>
      <c r="H17" s="1667">
        <f t="shared" ref="H17:I20" si="0">E17</f>
        <v>1717955.128</v>
      </c>
      <c r="I17" s="1665">
        <f t="shared" si="0"/>
        <v>23.08288921393169</v>
      </c>
      <c r="J17" s="1978"/>
    </row>
    <row r="18" spans="1:10" ht="78" customHeight="1" x14ac:dyDescent="0.3">
      <c r="A18" s="1976"/>
      <c r="B18" s="1973"/>
      <c r="C18" s="1666" t="s">
        <v>16</v>
      </c>
      <c r="D18" s="1667">
        <f>D26+D30+D29+D31</f>
        <v>5846463</v>
      </c>
      <c r="E18" s="1667">
        <f>E26+E30+E29+E31</f>
        <v>1363949.2339999999</v>
      </c>
      <c r="F18" s="1680">
        <f>E18/D18*100</f>
        <v>23.329476882005409</v>
      </c>
      <c r="G18" s="1977"/>
      <c r="H18" s="1667">
        <f t="shared" si="0"/>
        <v>1363949.2339999999</v>
      </c>
      <c r="I18" s="1665">
        <f t="shared" si="0"/>
        <v>23.329476882005409</v>
      </c>
      <c r="J18" s="1978"/>
    </row>
    <row r="19" spans="1:10" ht="54" customHeight="1" x14ac:dyDescent="0.3">
      <c r="A19" s="1976"/>
      <c r="B19" s="1973"/>
      <c r="C19" s="1666" t="s">
        <v>18</v>
      </c>
      <c r="D19" s="1667">
        <f>D27</f>
        <v>115461</v>
      </c>
      <c r="E19" s="1667">
        <f>E27</f>
        <v>28865.25</v>
      </c>
      <c r="F19" s="1680">
        <f t="shared" ref="F19:F20" si="1">E19/D19*100</f>
        <v>25</v>
      </c>
      <c r="G19" s="1977"/>
      <c r="H19" s="1667">
        <f t="shared" si="0"/>
        <v>28865.25</v>
      </c>
      <c r="I19" s="1665">
        <f t="shared" si="0"/>
        <v>25</v>
      </c>
      <c r="J19" s="1978"/>
    </row>
    <row r="20" spans="1:10" ht="93.75" customHeight="1" x14ac:dyDescent="0.3">
      <c r="A20" s="1976"/>
      <c r="B20" s="1973"/>
      <c r="C20" s="1666" t="s">
        <v>19</v>
      </c>
      <c r="D20" s="1667">
        <f>D23+D24+D34+D35+D36+D37+D38</f>
        <v>1480624.08</v>
      </c>
      <c r="E20" s="1667">
        <f>E23+E24+E34+E35+E36+E37+E38</f>
        <v>325140.64400000003</v>
      </c>
      <c r="F20" s="1680">
        <f t="shared" si="1"/>
        <v>21.959702560017803</v>
      </c>
      <c r="G20" s="1977"/>
      <c r="H20" s="1667">
        <f t="shared" si="0"/>
        <v>325140.64400000003</v>
      </c>
      <c r="I20" s="1665">
        <f t="shared" si="0"/>
        <v>21.959702560017803</v>
      </c>
      <c r="J20" s="1978"/>
    </row>
    <row r="21" spans="1:10" s="648" customFormat="1" ht="259.5" hidden="1" customHeight="1" x14ac:dyDescent="0.25">
      <c r="A21" s="1656" t="s">
        <v>13</v>
      </c>
      <c r="B21" s="1658" t="s">
        <v>212</v>
      </c>
      <c r="C21" s="1658" t="s">
        <v>16</v>
      </c>
      <c r="D21" s="1659">
        <v>0</v>
      </c>
      <c r="E21" s="1659">
        <v>0</v>
      </c>
      <c r="F21" s="1660">
        <v>0</v>
      </c>
      <c r="G21" s="1681"/>
      <c r="H21" s="1659">
        <f>E21</f>
        <v>0</v>
      </c>
      <c r="I21" s="1662">
        <f t="shared" ref="I21:I24" si="2">F21</f>
        <v>0</v>
      </c>
      <c r="J21" s="1681"/>
    </row>
    <row r="22" spans="1:10" ht="184.5" hidden="1" customHeight="1" x14ac:dyDescent="0.3">
      <c r="A22" s="1656" t="s">
        <v>22</v>
      </c>
      <c r="B22" s="1657" t="s">
        <v>213</v>
      </c>
      <c r="C22" s="1658" t="s">
        <v>16</v>
      </c>
      <c r="D22" s="1659">
        <v>0</v>
      </c>
      <c r="E22" s="1659">
        <v>0</v>
      </c>
      <c r="F22" s="1660">
        <v>0</v>
      </c>
      <c r="G22" s="1682" t="s">
        <v>519</v>
      </c>
      <c r="H22" s="1659">
        <f>E22</f>
        <v>0</v>
      </c>
      <c r="I22" s="1662">
        <f t="shared" si="2"/>
        <v>0</v>
      </c>
      <c r="J22" s="1681"/>
    </row>
    <row r="23" spans="1:10" ht="152.25" customHeight="1" x14ac:dyDescent="0.3">
      <c r="A23" s="1656" t="s">
        <v>21</v>
      </c>
      <c r="B23" s="1658" t="s">
        <v>1025</v>
      </c>
      <c r="C23" s="1658" t="s">
        <v>19</v>
      </c>
      <c r="D23" s="1659">
        <v>15000</v>
      </c>
      <c r="E23" s="1659">
        <v>0</v>
      </c>
      <c r="F23" s="1660">
        <f t="shared" ref="F23:F27" si="3">E23/D23*100</f>
        <v>0</v>
      </c>
      <c r="G23" s="1683"/>
      <c r="H23" s="1659">
        <f t="shared" ref="H23:H24" si="4">E23</f>
        <v>0</v>
      </c>
      <c r="I23" s="1662">
        <f t="shared" si="2"/>
        <v>0</v>
      </c>
      <c r="J23" s="1661" t="s">
        <v>1487</v>
      </c>
    </row>
    <row r="24" spans="1:10" ht="132" customHeight="1" x14ac:dyDescent="0.3">
      <c r="A24" s="1656" t="s">
        <v>25</v>
      </c>
      <c r="B24" s="1657" t="s">
        <v>1026</v>
      </c>
      <c r="C24" s="1658" t="s">
        <v>19</v>
      </c>
      <c r="D24" s="1659">
        <v>77500</v>
      </c>
      <c r="E24" s="1659">
        <v>19682.383999999998</v>
      </c>
      <c r="F24" s="1660">
        <f t="shared" si="3"/>
        <v>25.39662451612903</v>
      </c>
      <c r="G24" s="1661" t="s">
        <v>1488</v>
      </c>
      <c r="H24" s="1659">
        <f t="shared" si="4"/>
        <v>19682.383999999998</v>
      </c>
      <c r="I24" s="1662">
        <f t="shared" si="2"/>
        <v>25.39662451612903</v>
      </c>
      <c r="J24" s="1663"/>
    </row>
    <row r="25" spans="1:10" ht="36" customHeight="1" x14ac:dyDescent="0.3">
      <c r="A25" s="1967" t="s">
        <v>26</v>
      </c>
      <c r="B25" s="1968" t="s">
        <v>1027</v>
      </c>
      <c r="C25" s="1658" t="s">
        <v>15</v>
      </c>
      <c r="D25" s="1659">
        <f>D26+D27</f>
        <v>5513262</v>
      </c>
      <c r="E25" s="1659">
        <f>E26+E27</f>
        <v>1324666.121</v>
      </c>
      <c r="F25" s="1660">
        <f t="shared" si="3"/>
        <v>24.026903147356322</v>
      </c>
      <c r="G25" s="1969" t="s">
        <v>1489</v>
      </c>
      <c r="H25" s="1659">
        <f t="shared" ref="H25:H29" si="5">E25</f>
        <v>1324666.121</v>
      </c>
      <c r="I25" s="1662">
        <f t="shared" ref="I25:I29" si="6">F25</f>
        <v>24.026903147356322</v>
      </c>
      <c r="J25" s="1989" t="s">
        <v>1490</v>
      </c>
    </row>
    <row r="26" spans="1:10" ht="218.25" customHeight="1" x14ac:dyDescent="0.3">
      <c r="A26" s="1967"/>
      <c r="B26" s="1968"/>
      <c r="C26" s="1658" t="s">
        <v>16</v>
      </c>
      <c r="D26" s="1659">
        <v>5397801</v>
      </c>
      <c r="E26" s="1659">
        <v>1295800.871</v>
      </c>
      <c r="F26" s="1660">
        <f t="shared" si="3"/>
        <v>24.00608823852528</v>
      </c>
      <c r="G26" s="1969"/>
      <c r="H26" s="1659">
        <f t="shared" si="5"/>
        <v>1295800.871</v>
      </c>
      <c r="I26" s="1662">
        <f t="shared" si="6"/>
        <v>24.00608823852528</v>
      </c>
      <c r="J26" s="1989"/>
    </row>
    <row r="27" spans="1:10" ht="110.25" customHeight="1" x14ac:dyDescent="0.3">
      <c r="A27" s="1967"/>
      <c r="B27" s="1968"/>
      <c r="C27" s="1658" t="s">
        <v>18</v>
      </c>
      <c r="D27" s="1659">
        <v>115461</v>
      </c>
      <c r="E27" s="1659">
        <v>28865.25</v>
      </c>
      <c r="F27" s="1660">
        <f t="shared" si="3"/>
        <v>25</v>
      </c>
      <c r="G27" s="1969"/>
      <c r="H27" s="1659">
        <f t="shared" si="5"/>
        <v>28865.25</v>
      </c>
      <c r="I27" s="1662">
        <f t="shared" si="6"/>
        <v>25</v>
      </c>
      <c r="J27" s="1683"/>
    </row>
    <row r="28" spans="1:10" ht="25.5" customHeight="1" x14ac:dyDescent="0.3">
      <c r="A28" s="1963" t="s">
        <v>50</v>
      </c>
      <c r="B28" s="1965" t="s">
        <v>1837</v>
      </c>
      <c r="C28" s="1658" t="s">
        <v>15</v>
      </c>
      <c r="D28" s="1659">
        <f>D29</f>
        <v>329897</v>
      </c>
      <c r="E28" s="1659">
        <f>E29</f>
        <v>50434.534</v>
      </c>
      <c r="F28" s="1660">
        <f>E28/D28*100</f>
        <v>15.287963819010175</v>
      </c>
      <c r="G28" s="1969" t="s">
        <v>1491</v>
      </c>
      <c r="H28" s="1659">
        <f t="shared" si="5"/>
        <v>50434.534</v>
      </c>
      <c r="I28" s="1662">
        <f t="shared" si="6"/>
        <v>15.287963819010175</v>
      </c>
      <c r="J28" s="1969" t="s">
        <v>1822</v>
      </c>
    </row>
    <row r="29" spans="1:10" ht="409.5" customHeight="1" x14ac:dyDescent="0.3">
      <c r="A29" s="1964"/>
      <c r="B29" s="1966"/>
      <c r="C29" s="1658" t="s">
        <v>16</v>
      </c>
      <c r="D29" s="1659">
        <v>329897</v>
      </c>
      <c r="E29" s="1659">
        <v>50434.534</v>
      </c>
      <c r="F29" s="1660">
        <f t="shared" ref="F29:F39" si="7">E29/D29*100</f>
        <v>15.287963819010175</v>
      </c>
      <c r="G29" s="1969"/>
      <c r="H29" s="1659">
        <f t="shared" si="5"/>
        <v>50434.534</v>
      </c>
      <c r="I29" s="1662">
        <f t="shared" si="6"/>
        <v>15.287963819010175</v>
      </c>
      <c r="J29" s="1969"/>
    </row>
    <row r="30" spans="1:10" ht="163.5" customHeight="1" x14ac:dyDescent="0.3">
      <c r="A30" s="1656" t="s">
        <v>59</v>
      </c>
      <c r="B30" s="1657" t="s">
        <v>1028</v>
      </c>
      <c r="C30" s="1658" t="s">
        <v>16</v>
      </c>
      <c r="D30" s="1659">
        <v>107465</v>
      </c>
      <c r="E30" s="1659">
        <v>17563.829000000002</v>
      </c>
      <c r="F30" s="1660">
        <f t="shared" si="7"/>
        <v>16.343766807797888</v>
      </c>
      <c r="G30" s="1661" t="s">
        <v>1492</v>
      </c>
      <c r="H30" s="1659">
        <f t="shared" ref="H30" si="8">E30</f>
        <v>17563.829000000002</v>
      </c>
      <c r="I30" s="1662">
        <f t="shared" ref="I30" si="9">F30</f>
        <v>16.343766807797888</v>
      </c>
      <c r="J30" s="1663" t="s">
        <v>1493</v>
      </c>
    </row>
    <row r="31" spans="1:10" ht="111" customHeight="1" x14ac:dyDescent="0.3">
      <c r="A31" s="1656" t="s">
        <v>70</v>
      </c>
      <c r="B31" s="1657" t="s">
        <v>1476</v>
      </c>
      <c r="C31" s="1658" t="s">
        <v>16</v>
      </c>
      <c r="D31" s="1659">
        <v>11300</v>
      </c>
      <c r="E31" s="1659">
        <v>150</v>
      </c>
      <c r="F31" s="1660">
        <f t="shared" ref="F31" si="10">E31/D31*100</f>
        <v>1.3274336283185841</v>
      </c>
      <c r="G31" s="1661" t="s">
        <v>1489</v>
      </c>
      <c r="H31" s="1659">
        <f t="shared" ref="H31" si="11">E31</f>
        <v>150</v>
      </c>
      <c r="I31" s="1662">
        <f t="shared" ref="I31" si="12">F31</f>
        <v>1.3274336283185841</v>
      </c>
      <c r="J31" s="1663" t="s">
        <v>1823</v>
      </c>
    </row>
    <row r="32" spans="1:10" ht="210.75" hidden="1" customHeight="1" x14ac:dyDescent="0.3">
      <c r="A32" s="1656" t="s">
        <v>324</v>
      </c>
      <c r="B32" s="1657" t="s">
        <v>1029</v>
      </c>
      <c r="C32" s="1658" t="s">
        <v>19</v>
      </c>
      <c r="D32" s="1659">
        <v>0</v>
      </c>
      <c r="E32" s="1659">
        <v>0</v>
      </c>
      <c r="F32" s="1660" t="e">
        <f t="shared" ref="F32" si="13">E32/D32*100</f>
        <v>#DIV/0!</v>
      </c>
      <c r="G32" s="1661"/>
      <c r="H32" s="1659">
        <f t="shared" ref="H32" si="14">E32</f>
        <v>0</v>
      </c>
      <c r="I32" s="1662" t="e">
        <f t="shared" ref="I32" si="15">F32</f>
        <v>#DIV/0!</v>
      </c>
      <c r="J32" s="1663"/>
    </row>
    <row r="33" spans="1:10" ht="93.75" hidden="1" customHeight="1" x14ac:dyDescent="0.3">
      <c r="A33" s="1656" t="s">
        <v>345</v>
      </c>
      <c r="B33" s="1657" t="s">
        <v>1030</v>
      </c>
      <c r="C33" s="1658" t="s">
        <v>19</v>
      </c>
      <c r="D33" s="1659">
        <v>0</v>
      </c>
      <c r="E33" s="1659">
        <v>0</v>
      </c>
      <c r="F33" s="1660" t="e">
        <f t="shared" ref="F33" si="16">E33/D33*100</f>
        <v>#DIV/0!</v>
      </c>
      <c r="G33" s="1661"/>
      <c r="H33" s="1659">
        <f t="shared" ref="H33" si="17">E33</f>
        <v>0</v>
      </c>
      <c r="I33" s="1662" t="e">
        <f t="shared" ref="I33" si="18">F33</f>
        <v>#DIV/0!</v>
      </c>
      <c r="J33" s="1663"/>
    </row>
    <row r="34" spans="1:10" ht="223.5" customHeight="1" x14ac:dyDescent="0.3">
      <c r="A34" s="1656" t="s">
        <v>324</v>
      </c>
      <c r="B34" s="1657" t="s">
        <v>1401</v>
      </c>
      <c r="C34" s="1658" t="s">
        <v>19</v>
      </c>
      <c r="D34" s="1659">
        <v>532285.77</v>
      </c>
      <c r="E34" s="1659">
        <v>133761.54999999999</v>
      </c>
      <c r="F34" s="1660">
        <f t="shared" ref="F34" si="19">E34/D34*100</f>
        <v>25.129649811979753</v>
      </c>
      <c r="G34" s="1661" t="s">
        <v>1496</v>
      </c>
      <c r="H34" s="1659">
        <f t="shared" ref="H34" si="20">E34</f>
        <v>133761.54999999999</v>
      </c>
      <c r="I34" s="1662">
        <f t="shared" ref="I34" si="21">F34</f>
        <v>25.129649811979753</v>
      </c>
      <c r="J34" s="1663"/>
    </row>
    <row r="35" spans="1:10" ht="131.25" customHeight="1" x14ac:dyDescent="0.3">
      <c r="A35" s="1656" t="s">
        <v>345</v>
      </c>
      <c r="B35" s="1657" t="s">
        <v>1032</v>
      </c>
      <c r="C35" s="1658" t="s">
        <v>19</v>
      </c>
      <c r="D35" s="1659">
        <v>7650</v>
      </c>
      <c r="E35" s="1659">
        <v>0</v>
      </c>
      <c r="F35" s="1660">
        <f t="shared" ref="F35" si="22">E35/D35*100</f>
        <v>0</v>
      </c>
      <c r="G35" s="1661" t="s">
        <v>1976</v>
      </c>
      <c r="H35" s="1659">
        <f t="shared" ref="H35" si="23">E35</f>
        <v>0</v>
      </c>
      <c r="I35" s="1662">
        <f t="shared" ref="I35" si="24">F35</f>
        <v>0</v>
      </c>
      <c r="J35" s="1663" t="s">
        <v>1494</v>
      </c>
    </row>
    <row r="36" spans="1:10" ht="93" customHeight="1" x14ac:dyDescent="0.3">
      <c r="A36" s="1656" t="s">
        <v>479</v>
      </c>
      <c r="B36" s="1657" t="s">
        <v>1034</v>
      </c>
      <c r="C36" s="1658" t="s">
        <v>19</v>
      </c>
      <c r="D36" s="1659">
        <v>120886.18</v>
      </c>
      <c r="E36" s="1659">
        <v>18558.13</v>
      </c>
      <c r="F36" s="1660">
        <f t="shared" ref="F36" si="25">E36/D36*100</f>
        <v>15.351738304577085</v>
      </c>
      <c r="G36" s="1661" t="s">
        <v>1495</v>
      </c>
      <c r="H36" s="1659">
        <f t="shared" ref="H36" si="26">E36</f>
        <v>18558.13</v>
      </c>
      <c r="I36" s="1662">
        <f t="shared" ref="I36" si="27">F36</f>
        <v>15.351738304577085</v>
      </c>
      <c r="J36" s="1663" t="s">
        <v>1824</v>
      </c>
    </row>
    <row r="37" spans="1:10" ht="246" customHeight="1" x14ac:dyDescent="0.3">
      <c r="A37" s="1656" t="s">
        <v>1031</v>
      </c>
      <c r="B37" s="1657" t="s">
        <v>1477</v>
      </c>
      <c r="C37" s="1658" t="s">
        <v>19</v>
      </c>
      <c r="D37" s="1659">
        <v>613685.63</v>
      </c>
      <c r="E37" s="1659">
        <v>136096.37</v>
      </c>
      <c r="F37" s="1660">
        <f t="shared" ref="F37:F38" si="28">E37/D37*100</f>
        <v>22.17688721177975</v>
      </c>
      <c r="G37" s="1661" t="s">
        <v>1659</v>
      </c>
      <c r="H37" s="1659">
        <f t="shared" ref="H37:H38" si="29">E37</f>
        <v>136096.37</v>
      </c>
      <c r="I37" s="1662">
        <f t="shared" ref="I37:I38" si="30">F37</f>
        <v>22.17688721177975</v>
      </c>
      <c r="J37" s="1661" t="s">
        <v>1977</v>
      </c>
    </row>
    <row r="38" spans="1:10" ht="90.75" customHeight="1" x14ac:dyDescent="0.3">
      <c r="A38" s="1656" t="s">
        <v>516</v>
      </c>
      <c r="B38" s="1657" t="s">
        <v>1478</v>
      </c>
      <c r="C38" s="1658" t="s">
        <v>19</v>
      </c>
      <c r="D38" s="1659">
        <v>113616.5</v>
      </c>
      <c r="E38" s="1659">
        <v>17042.21</v>
      </c>
      <c r="F38" s="1660">
        <f t="shared" si="28"/>
        <v>14.999766759229512</v>
      </c>
      <c r="G38" s="1661" t="s">
        <v>1497</v>
      </c>
      <c r="H38" s="1659">
        <f t="shared" si="29"/>
        <v>17042.21</v>
      </c>
      <c r="I38" s="1662">
        <f t="shared" si="30"/>
        <v>14.999766759229512</v>
      </c>
      <c r="J38" s="1663" t="s">
        <v>1824</v>
      </c>
    </row>
    <row r="39" spans="1:10" ht="21.75" customHeight="1" x14ac:dyDescent="0.3">
      <c r="A39" s="1988" t="s">
        <v>12</v>
      </c>
      <c r="B39" s="1973" t="s">
        <v>1424</v>
      </c>
      <c r="C39" s="1687" t="s">
        <v>15</v>
      </c>
      <c r="D39" s="1688">
        <f>SUM(D40:D42)</f>
        <v>450827.84299999999</v>
      </c>
      <c r="E39" s="1667">
        <f>SUM(E40:E42)</f>
        <v>84250.121000000014</v>
      </c>
      <c r="F39" s="1689">
        <f t="shared" si="7"/>
        <v>18.687869950392574</v>
      </c>
      <c r="G39" s="1969"/>
      <c r="H39" s="1667">
        <f t="shared" ref="H39:H42" si="31">E39</f>
        <v>84250.121000000014</v>
      </c>
      <c r="I39" s="1665">
        <f t="shared" ref="I39:I42" si="32">F39</f>
        <v>18.687869950392574</v>
      </c>
      <c r="J39" s="1981"/>
    </row>
    <row r="40" spans="1:10" ht="54.75" customHeight="1" x14ac:dyDescent="0.3">
      <c r="A40" s="1988"/>
      <c r="B40" s="1973"/>
      <c r="C40" s="1690" t="s">
        <v>18</v>
      </c>
      <c r="D40" s="1688">
        <f>D51</f>
        <v>138373.04399999999</v>
      </c>
      <c r="E40" s="1688">
        <f>E51</f>
        <v>25426.366999999998</v>
      </c>
      <c r="F40" s="1689">
        <f t="shared" ref="F40:F42" si="33">E40/D40*100</f>
        <v>18.375231378157729</v>
      </c>
      <c r="G40" s="1969"/>
      <c r="H40" s="1667">
        <f t="shared" si="31"/>
        <v>25426.366999999998</v>
      </c>
      <c r="I40" s="1665">
        <f t="shared" si="32"/>
        <v>18.375231378157729</v>
      </c>
      <c r="J40" s="1981"/>
    </row>
    <row r="41" spans="1:10" ht="73.5" customHeight="1" x14ac:dyDescent="0.3">
      <c r="A41" s="1988"/>
      <c r="B41" s="1973"/>
      <c r="C41" s="1690" t="s">
        <v>16</v>
      </c>
      <c r="D41" s="1667">
        <f>D44+D52+D55+D58+D59+D60</f>
        <v>217697.20600000001</v>
      </c>
      <c r="E41" s="1667">
        <f>E44+E52+E55+E58+E59+E60</f>
        <v>40020.763000000006</v>
      </c>
      <c r="F41" s="1689">
        <f t="shared" si="33"/>
        <v>18.383682425395946</v>
      </c>
      <c r="G41" s="1969"/>
      <c r="H41" s="1667">
        <f t="shared" si="31"/>
        <v>40020.763000000006</v>
      </c>
      <c r="I41" s="1665">
        <f t="shared" si="32"/>
        <v>18.383682425395946</v>
      </c>
      <c r="J41" s="1981"/>
    </row>
    <row r="42" spans="1:10" ht="93" customHeight="1" x14ac:dyDescent="0.3">
      <c r="A42" s="1988"/>
      <c r="B42" s="1973"/>
      <c r="C42" s="1690" t="s">
        <v>19</v>
      </c>
      <c r="D42" s="1688">
        <f>D50+D54+D57</f>
        <v>94757.593000000008</v>
      </c>
      <c r="E42" s="1688">
        <f>E50+E54+E57</f>
        <v>18802.991000000002</v>
      </c>
      <c r="F42" s="1689">
        <f t="shared" si="33"/>
        <v>19.843255199612344</v>
      </c>
      <c r="G42" s="1969"/>
      <c r="H42" s="1667">
        <f t="shared" si="31"/>
        <v>18802.991000000002</v>
      </c>
      <c r="I42" s="1665">
        <f t="shared" si="32"/>
        <v>19.843255199612344</v>
      </c>
      <c r="J42" s="1981"/>
    </row>
    <row r="43" spans="1:10" ht="25.5" customHeight="1" x14ac:dyDescent="0.3">
      <c r="A43" s="1967" t="s">
        <v>65</v>
      </c>
      <c r="B43" s="1968" t="s">
        <v>1035</v>
      </c>
      <c r="C43" s="1664" t="s">
        <v>15</v>
      </c>
      <c r="D43" s="1659">
        <f>D44</f>
        <v>35</v>
      </c>
      <c r="E43" s="1659">
        <f>E44</f>
        <v>14.897</v>
      </c>
      <c r="F43" s="1660">
        <f>E43/D43*100</f>
        <v>42.562857142857141</v>
      </c>
      <c r="G43" s="2015" t="s">
        <v>1498</v>
      </c>
      <c r="H43" s="1659">
        <f>E43</f>
        <v>14.897</v>
      </c>
      <c r="I43" s="1662">
        <f>H43/D43*100</f>
        <v>42.562857142857141</v>
      </c>
      <c r="J43" s="1981" t="s">
        <v>1825</v>
      </c>
    </row>
    <row r="44" spans="1:10" ht="89.25" customHeight="1" x14ac:dyDescent="0.3">
      <c r="A44" s="1967"/>
      <c r="B44" s="1968"/>
      <c r="C44" s="1658" t="s">
        <v>16</v>
      </c>
      <c r="D44" s="1659">
        <v>35</v>
      </c>
      <c r="E44" s="1659">
        <v>14.897</v>
      </c>
      <c r="F44" s="1660">
        <f>E44/D44*100</f>
        <v>42.562857142857141</v>
      </c>
      <c r="G44" s="2015"/>
      <c r="H44" s="1659">
        <f t="shared" ref="H44:H59" si="34">E44</f>
        <v>14.897</v>
      </c>
      <c r="I44" s="1662">
        <f>H44/D44*100</f>
        <v>42.562857142857141</v>
      </c>
      <c r="J44" s="1981"/>
    </row>
    <row r="45" spans="1:10" ht="21.75" hidden="1" customHeight="1" x14ac:dyDescent="0.3">
      <c r="A45" s="1967" t="s">
        <v>108</v>
      </c>
      <c r="B45" s="1968" t="s">
        <v>220</v>
      </c>
      <c r="C45" s="1658" t="s">
        <v>15</v>
      </c>
      <c r="D45" s="1659">
        <f>SUM(D46:D48)</f>
        <v>0</v>
      </c>
      <c r="E45" s="1659">
        <f>SUM(E46:E48)</f>
        <v>0</v>
      </c>
      <c r="F45" s="1660" t="e">
        <f t="shared" ref="F45:F49" si="35">E45/D45*100</f>
        <v>#DIV/0!</v>
      </c>
      <c r="G45" s="1969"/>
      <c r="H45" s="1659">
        <f t="shared" si="34"/>
        <v>0</v>
      </c>
      <c r="I45" s="1662" t="e">
        <f t="shared" ref="I45:I49" si="36">H45/D45*100</f>
        <v>#DIV/0!</v>
      </c>
      <c r="J45" s="1981" t="s">
        <v>394</v>
      </c>
    </row>
    <row r="46" spans="1:10" ht="73.5" hidden="1" customHeight="1" x14ac:dyDescent="0.3">
      <c r="A46" s="1967"/>
      <c r="B46" s="1968"/>
      <c r="C46" s="1657" t="s">
        <v>18</v>
      </c>
      <c r="D46" s="1659">
        <v>0</v>
      </c>
      <c r="E46" s="1659">
        <v>0</v>
      </c>
      <c r="F46" s="1660" t="e">
        <f t="shared" si="35"/>
        <v>#DIV/0!</v>
      </c>
      <c r="G46" s="1969"/>
      <c r="H46" s="1659">
        <f t="shared" si="34"/>
        <v>0</v>
      </c>
      <c r="I46" s="1662" t="e">
        <f t="shared" si="36"/>
        <v>#DIV/0!</v>
      </c>
      <c r="J46" s="1981"/>
    </row>
    <row r="47" spans="1:10" ht="84" hidden="1" customHeight="1" x14ac:dyDescent="0.3">
      <c r="A47" s="1967"/>
      <c r="B47" s="1968"/>
      <c r="C47" s="1657" t="s">
        <v>16</v>
      </c>
      <c r="D47" s="1659">
        <v>0</v>
      </c>
      <c r="E47" s="1659">
        <v>0</v>
      </c>
      <c r="F47" s="1660" t="e">
        <f t="shared" si="35"/>
        <v>#DIV/0!</v>
      </c>
      <c r="G47" s="1969"/>
      <c r="H47" s="1659">
        <f t="shared" si="34"/>
        <v>0</v>
      </c>
      <c r="I47" s="1662" t="e">
        <f t="shared" si="36"/>
        <v>#DIV/0!</v>
      </c>
      <c r="J47" s="1981"/>
    </row>
    <row r="48" spans="1:10" ht="102" hidden="1" customHeight="1" x14ac:dyDescent="0.3">
      <c r="A48" s="1967"/>
      <c r="B48" s="1968"/>
      <c r="C48" s="1657" t="s">
        <v>19</v>
      </c>
      <c r="D48" s="1659">
        <v>0</v>
      </c>
      <c r="E48" s="1659">
        <v>0</v>
      </c>
      <c r="F48" s="1660" t="e">
        <f t="shared" si="35"/>
        <v>#DIV/0!</v>
      </c>
      <c r="G48" s="1969"/>
      <c r="H48" s="1659">
        <f t="shared" si="34"/>
        <v>0</v>
      </c>
      <c r="I48" s="1662" t="e">
        <f t="shared" si="36"/>
        <v>#DIV/0!</v>
      </c>
      <c r="J48" s="1981"/>
    </row>
    <row r="49" spans="1:10" ht="24" customHeight="1" x14ac:dyDescent="0.3">
      <c r="A49" s="1967" t="s">
        <v>22</v>
      </c>
      <c r="B49" s="1968" t="s">
        <v>1036</v>
      </c>
      <c r="C49" s="1657" t="s">
        <v>15</v>
      </c>
      <c r="D49" s="1659">
        <f>D50+D51+D52</f>
        <v>247094.72200000001</v>
      </c>
      <c r="E49" s="1659">
        <f>E50+E51+E52</f>
        <v>45404.226999999999</v>
      </c>
      <c r="F49" s="1660">
        <f t="shared" si="35"/>
        <v>18.375231422385461</v>
      </c>
      <c r="G49" s="1969" t="s">
        <v>1826</v>
      </c>
      <c r="H49" s="1659">
        <f>E49</f>
        <v>45404.226999999999</v>
      </c>
      <c r="I49" s="1662">
        <f t="shared" si="36"/>
        <v>18.375231422385461</v>
      </c>
      <c r="J49" s="1970" t="s">
        <v>1825</v>
      </c>
    </row>
    <row r="50" spans="1:10" ht="75.75" customHeight="1" x14ac:dyDescent="0.3">
      <c r="A50" s="1967"/>
      <c r="B50" s="1968"/>
      <c r="C50" s="1658" t="s">
        <v>19</v>
      </c>
      <c r="D50" s="1659">
        <v>24709.472000000002</v>
      </c>
      <c r="E50" s="1659">
        <v>4540.4229999999998</v>
      </c>
      <c r="F50" s="1660">
        <f t="shared" ref="F50:F51" si="37">E50/D50*100</f>
        <v>18.37523278522503</v>
      </c>
      <c r="G50" s="1969"/>
      <c r="H50" s="1659">
        <f t="shared" ref="H50:H52" si="38">E50</f>
        <v>4540.4229999999998</v>
      </c>
      <c r="I50" s="1662">
        <f t="shared" ref="I50:I58" si="39">F50</f>
        <v>18.37523278522503</v>
      </c>
      <c r="J50" s="1970"/>
    </row>
    <row r="51" spans="1:10" ht="55.5" customHeight="1" x14ac:dyDescent="0.3">
      <c r="A51" s="1963"/>
      <c r="B51" s="1971"/>
      <c r="C51" s="1658" t="s">
        <v>18</v>
      </c>
      <c r="D51" s="1659">
        <v>138373.04399999999</v>
      </c>
      <c r="E51" s="1659">
        <v>25426.366999999998</v>
      </c>
      <c r="F51" s="1660">
        <f t="shared" si="37"/>
        <v>18.375231378157729</v>
      </c>
      <c r="G51" s="1677"/>
      <c r="H51" s="1659">
        <f t="shared" si="38"/>
        <v>25426.366999999998</v>
      </c>
      <c r="I51" s="1662">
        <f t="shared" si="39"/>
        <v>18.375231378157729</v>
      </c>
      <c r="J51" s="1735"/>
    </row>
    <row r="52" spans="1:10" ht="71.25" customHeight="1" x14ac:dyDescent="0.3">
      <c r="A52" s="1964"/>
      <c r="B52" s="1972"/>
      <c r="C52" s="1664" t="s">
        <v>16</v>
      </c>
      <c r="D52" s="1659">
        <v>84012.206000000006</v>
      </c>
      <c r="E52" s="1659">
        <v>15437.437</v>
      </c>
      <c r="F52" s="1660">
        <f t="shared" ref="F52:F58" si="40">E52/D52*100</f>
        <v>18.375231094395971</v>
      </c>
      <c r="G52" s="1677"/>
      <c r="H52" s="1659">
        <f t="shared" si="38"/>
        <v>15437.437</v>
      </c>
      <c r="I52" s="1662">
        <f t="shared" si="39"/>
        <v>18.375231094395971</v>
      </c>
      <c r="J52" s="1735"/>
    </row>
    <row r="53" spans="1:10" ht="24" customHeight="1" x14ac:dyDescent="0.3">
      <c r="A53" s="1967" t="s">
        <v>214</v>
      </c>
      <c r="B53" s="1968" t="s">
        <v>1037</v>
      </c>
      <c r="C53" s="1664" t="s">
        <v>15</v>
      </c>
      <c r="D53" s="1659">
        <f>D54+D55</f>
        <v>147505</v>
      </c>
      <c r="E53" s="1659">
        <f>E54+E55</f>
        <v>32047.142999999996</v>
      </c>
      <c r="F53" s="1660">
        <f t="shared" si="40"/>
        <v>21.726140130843021</v>
      </c>
      <c r="G53" s="1969" t="s">
        <v>1826</v>
      </c>
      <c r="H53" s="1659">
        <f>E53</f>
        <v>32047.142999999996</v>
      </c>
      <c r="I53" s="1662">
        <f t="shared" si="39"/>
        <v>21.726140130843021</v>
      </c>
      <c r="J53" s="1970" t="s">
        <v>1827</v>
      </c>
    </row>
    <row r="54" spans="1:10" ht="96" customHeight="1" x14ac:dyDescent="0.3">
      <c r="A54" s="1967"/>
      <c r="B54" s="1968"/>
      <c r="C54" s="1658" t="s">
        <v>19</v>
      </c>
      <c r="D54" s="1659">
        <v>51922</v>
      </c>
      <c r="E54" s="1659">
        <v>11280.63</v>
      </c>
      <c r="F54" s="1660">
        <f t="shared" si="40"/>
        <v>21.726108393359269</v>
      </c>
      <c r="G54" s="1969"/>
      <c r="H54" s="1659">
        <f t="shared" ref="H54:H55" si="41">E54</f>
        <v>11280.63</v>
      </c>
      <c r="I54" s="1662">
        <f t="shared" si="39"/>
        <v>21.726108393359269</v>
      </c>
      <c r="J54" s="1970"/>
    </row>
    <row r="55" spans="1:10" ht="100.5" customHeight="1" x14ac:dyDescent="0.3">
      <c r="A55" s="1967"/>
      <c r="B55" s="1968"/>
      <c r="C55" s="1664" t="s">
        <v>16</v>
      </c>
      <c r="D55" s="1659">
        <v>95583</v>
      </c>
      <c r="E55" s="1659">
        <v>20766.512999999999</v>
      </c>
      <c r="F55" s="1660">
        <f t="shared" si="40"/>
        <v>21.726157371080632</v>
      </c>
      <c r="G55" s="1969"/>
      <c r="H55" s="1659">
        <f t="shared" si="41"/>
        <v>20766.512999999999</v>
      </c>
      <c r="I55" s="1662">
        <f t="shared" si="39"/>
        <v>21.726157371080632</v>
      </c>
      <c r="J55" s="1970"/>
    </row>
    <row r="56" spans="1:10" ht="21" customHeight="1" x14ac:dyDescent="0.3">
      <c r="A56" s="1967" t="s">
        <v>216</v>
      </c>
      <c r="B56" s="1968" t="s">
        <v>1038</v>
      </c>
      <c r="C56" s="1664" t="s">
        <v>15</v>
      </c>
      <c r="D56" s="1659">
        <f>D57+D58</f>
        <v>38369.120999999999</v>
      </c>
      <c r="E56" s="1659">
        <f>E57+E58</f>
        <v>5099.3760000000002</v>
      </c>
      <c r="F56" s="1660">
        <f t="shared" si="40"/>
        <v>13.290312280023302</v>
      </c>
      <c r="G56" s="1969" t="s">
        <v>1500</v>
      </c>
      <c r="H56" s="1659">
        <f>E56</f>
        <v>5099.3760000000002</v>
      </c>
      <c r="I56" s="1662">
        <f t="shared" si="39"/>
        <v>13.290312280023302</v>
      </c>
      <c r="J56" s="1970" t="s">
        <v>1828</v>
      </c>
    </row>
    <row r="57" spans="1:10" ht="92.25" customHeight="1" x14ac:dyDescent="0.3">
      <c r="A57" s="1967"/>
      <c r="B57" s="1968"/>
      <c r="C57" s="1658" t="s">
        <v>19</v>
      </c>
      <c r="D57" s="1659">
        <v>18126.120999999999</v>
      </c>
      <c r="E57" s="1659">
        <v>2981.9380000000001</v>
      </c>
      <c r="F57" s="1660">
        <f t="shared" si="40"/>
        <v>16.451054254796162</v>
      </c>
      <c r="G57" s="1969"/>
      <c r="H57" s="1659">
        <f t="shared" ref="H57:H58" si="42">E57</f>
        <v>2981.9380000000001</v>
      </c>
      <c r="I57" s="1662">
        <f t="shared" si="39"/>
        <v>16.451054254796162</v>
      </c>
      <c r="J57" s="1970"/>
    </row>
    <row r="58" spans="1:10" ht="72.75" customHeight="1" x14ac:dyDescent="0.3">
      <c r="A58" s="1967"/>
      <c r="B58" s="1968"/>
      <c r="C58" s="1664" t="s">
        <v>16</v>
      </c>
      <c r="D58" s="1659">
        <v>20243</v>
      </c>
      <c r="E58" s="1659">
        <v>2117.4380000000001</v>
      </c>
      <c r="F58" s="1660">
        <f t="shared" si="40"/>
        <v>10.460099787580893</v>
      </c>
      <c r="G58" s="1969"/>
      <c r="H58" s="1659">
        <f t="shared" si="42"/>
        <v>2117.4380000000001</v>
      </c>
      <c r="I58" s="1662">
        <f t="shared" si="39"/>
        <v>10.460099787580893</v>
      </c>
      <c r="J58" s="1970"/>
    </row>
    <row r="59" spans="1:10" ht="115.5" customHeight="1" x14ac:dyDescent="0.3">
      <c r="A59" s="1656" t="s">
        <v>217</v>
      </c>
      <c r="B59" s="1657" t="s">
        <v>1039</v>
      </c>
      <c r="C59" s="1658" t="s">
        <v>16</v>
      </c>
      <c r="D59" s="1659">
        <v>5702</v>
      </c>
      <c r="E59" s="1659">
        <v>0</v>
      </c>
      <c r="F59" s="1660">
        <f t="shared" ref="F59" si="43">E59/D59*100</f>
        <v>0</v>
      </c>
      <c r="G59" s="1661" t="s">
        <v>1417</v>
      </c>
      <c r="H59" s="1659">
        <f t="shared" si="34"/>
        <v>0</v>
      </c>
      <c r="I59" s="1662">
        <f t="shared" ref="I59" si="44">F59</f>
        <v>0</v>
      </c>
      <c r="J59" s="1663" t="s">
        <v>1829</v>
      </c>
    </row>
    <row r="60" spans="1:10" ht="156.75" customHeight="1" x14ac:dyDescent="0.3">
      <c r="A60" s="1656" t="s">
        <v>390</v>
      </c>
      <c r="B60" s="1657" t="s">
        <v>1479</v>
      </c>
      <c r="C60" s="1658" t="s">
        <v>16</v>
      </c>
      <c r="D60" s="1659">
        <v>12122</v>
      </c>
      <c r="E60" s="1659">
        <v>1684.4780000000001</v>
      </c>
      <c r="F60" s="1660">
        <f t="shared" ref="F60" si="45">E60/D60*100</f>
        <v>13.896040257383271</v>
      </c>
      <c r="G60" s="1661" t="s">
        <v>1830</v>
      </c>
      <c r="H60" s="1659">
        <f t="shared" ref="H60" si="46">E60</f>
        <v>1684.4780000000001</v>
      </c>
      <c r="I60" s="1662">
        <f t="shared" ref="I60" si="47">F60</f>
        <v>13.896040257383271</v>
      </c>
      <c r="J60" s="1982" t="s">
        <v>1825</v>
      </c>
    </row>
    <row r="61" spans="1:10" s="646" customFormat="1" ht="0.75" hidden="1" customHeight="1" x14ac:dyDescent="0.3">
      <c r="A61" s="1976" t="s">
        <v>111</v>
      </c>
      <c r="B61" s="1973" t="s">
        <v>1040</v>
      </c>
      <c r="C61" s="1666" t="s">
        <v>15</v>
      </c>
      <c r="D61" s="1667">
        <f>D62</f>
        <v>0</v>
      </c>
      <c r="E61" s="1667">
        <f>E62</f>
        <v>0</v>
      </c>
      <c r="F61" s="1668" t="e">
        <f t="shared" ref="F61:F62" si="48">E61/D61*100</f>
        <v>#DIV/0!</v>
      </c>
      <c r="G61" s="1974"/>
      <c r="H61" s="1667">
        <f>E61</f>
        <v>0</v>
      </c>
      <c r="I61" s="1667" t="e">
        <f>F61</f>
        <v>#DIV/0!</v>
      </c>
      <c r="J61" s="1982"/>
    </row>
    <row r="62" spans="1:10" s="646" customFormat="1" ht="93" hidden="1" customHeight="1" x14ac:dyDescent="0.3">
      <c r="A62" s="1976"/>
      <c r="B62" s="1973"/>
      <c r="C62" s="1666" t="s">
        <v>19</v>
      </c>
      <c r="D62" s="1667">
        <f>D63</f>
        <v>0</v>
      </c>
      <c r="E62" s="1667">
        <f>E63</f>
        <v>0</v>
      </c>
      <c r="F62" s="1668" t="e">
        <f t="shared" si="48"/>
        <v>#DIV/0!</v>
      </c>
      <c r="G62" s="1974"/>
      <c r="H62" s="1667">
        <f>E62</f>
        <v>0</v>
      </c>
      <c r="I62" s="1667" t="e">
        <f>F62</f>
        <v>#DIV/0!</v>
      </c>
      <c r="J62" s="1982"/>
    </row>
    <row r="63" spans="1:10" ht="133.5" hidden="1" customHeight="1" x14ac:dyDescent="0.3">
      <c r="A63" s="1656" t="s">
        <v>232</v>
      </c>
      <c r="B63" s="1657" t="s">
        <v>1041</v>
      </c>
      <c r="C63" s="1658" t="s">
        <v>19</v>
      </c>
      <c r="D63" s="1659">
        <v>0</v>
      </c>
      <c r="E63" s="1659">
        <v>0</v>
      </c>
      <c r="F63" s="1660" t="e">
        <f t="shared" ref="F63" si="49">E63/D63*100</f>
        <v>#DIV/0!</v>
      </c>
      <c r="G63" s="1661" t="s">
        <v>1425</v>
      </c>
      <c r="H63" s="1659">
        <f t="shared" ref="H63" si="50">E63</f>
        <v>0</v>
      </c>
      <c r="I63" s="1659" t="e">
        <f t="shared" ref="I63" si="51">F63</f>
        <v>#DIV/0!</v>
      </c>
      <c r="J63" s="1663"/>
    </row>
    <row r="64" spans="1:10" hidden="1" x14ac:dyDescent="0.3">
      <c r="A64" s="1987" t="s">
        <v>210</v>
      </c>
      <c r="B64" s="1987"/>
      <c r="C64" s="1987"/>
      <c r="D64" s="1987"/>
      <c r="E64" s="1987"/>
      <c r="F64" s="1987"/>
      <c r="G64" s="1987"/>
      <c r="H64" s="1987"/>
      <c r="I64" s="1987"/>
      <c r="J64" s="1987"/>
    </row>
    <row r="65" spans="1:10" s="646" customFormat="1" hidden="1" x14ac:dyDescent="0.3">
      <c r="A65" s="1980" t="s">
        <v>9</v>
      </c>
      <c r="B65" s="1973" t="s">
        <v>934</v>
      </c>
      <c r="C65" s="1666" t="s">
        <v>15</v>
      </c>
      <c r="D65" s="1667">
        <f>D67</f>
        <v>0</v>
      </c>
      <c r="E65" s="1667">
        <f>E67</f>
        <v>0</v>
      </c>
      <c r="F65" s="1668" t="e">
        <f>E65/D65*100</f>
        <v>#DIV/0!</v>
      </c>
      <c r="G65" s="1691"/>
      <c r="H65" s="1667">
        <f>H67</f>
        <v>0</v>
      </c>
      <c r="I65" s="1667" t="e">
        <f>H65/D65*100</f>
        <v>#DIV/0!</v>
      </c>
      <c r="J65" s="1691"/>
    </row>
    <row r="66" spans="1:10" s="646" customFormat="1" ht="72.75" hidden="1" customHeight="1" x14ac:dyDescent="0.3">
      <c r="A66" s="1980"/>
      <c r="B66" s="1973"/>
      <c r="C66" s="1666" t="s">
        <v>16</v>
      </c>
      <c r="D66" s="1667">
        <v>0</v>
      </c>
      <c r="E66" s="1667">
        <v>0</v>
      </c>
      <c r="F66" s="1668">
        <v>0</v>
      </c>
      <c r="G66" s="1977"/>
      <c r="H66" s="1667">
        <v>0</v>
      </c>
      <c r="I66" s="1667">
        <v>0</v>
      </c>
      <c r="J66" s="1979"/>
    </row>
    <row r="67" spans="1:10" s="646" customFormat="1" ht="93.75" hidden="1" x14ac:dyDescent="0.3">
      <c r="A67" s="1980"/>
      <c r="B67" s="1973"/>
      <c r="C67" s="1666" t="s">
        <v>19</v>
      </c>
      <c r="D67" s="1667">
        <f>D71</f>
        <v>0</v>
      </c>
      <c r="E67" s="1667">
        <f>E71</f>
        <v>0</v>
      </c>
      <c r="F67" s="1668" t="e">
        <f>E67/D67*100</f>
        <v>#DIV/0!</v>
      </c>
      <c r="G67" s="1977"/>
      <c r="H67" s="1667">
        <f>H71</f>
        <v>0</v>
      </c>
      <c r="I67" s="1667" t="e">
        <f>H67/D67*100</f>
        <v>#DIV/0!</v>
      </c>
      <c r="J67" s="1979"/>
    </row>
    <row r="68" spans="1:10" s="646" customFormat="1" hidden="1" x14ac:dyDescent="0.3">
      <c r="A68" s="1985" t="s">
        <v>21</v>
      </c>
      <c r="B68" s="1968" t="s">
        <v>414</v>
      </c>
      <c r="C68" s="1658" t="s">
        <v>15</v>
      </c>
      <c r="D68" s="1659">
        <v>0</v>
      </c>
      <c r="E68" s="1659">
        <v>0</v>
      </c>
      <c r="F68" s="1660">
        <v>0</v>
      </c>
      <c r="G68" s="1979"/>
      <c r="H68" s="1659">
        <v>0</v>
      </c>
      <c r="I68" s="1659">
        <v>0</v>
      </c>
      <c r="J68" s="1977" t="s">
        <v>392</v>
      </c>
    </row>
    <row r="69" spans="1:10" s="646" customFormat="1" ht="75" hidden="1" x14ac:dyDescent="0.3">
      <c r="A69" s="1985"/>
      <c r="B69" s="1968"/>
      <c r="C69" s="1658" t="s">
        <v>16</v>
      </c>
      <c r="D69" s="1659">
        <v>0</v>
      </c>
      <c r="E69" s="1659">
        <v>0</v>
      </c>
      <c r="F69" s="1660">
        <v>0</v>
      </c>
      <c r="G69" s="1979"/>
      <c r="H69" s="1659">
        <v>0</v>
      </c>
      <c r="I69" s="1659">
        <v>0</v>
      </c>
      <c r="J69" s="1977"/>
    </row>
    <row r="70" spans="1:10" s="646" customFormat="1" ht="88.5" hidden="1" customHeight="1" x14ac:dyDescent="0.3">
      <c r="A70" s="1985"/>
      <c r="B70" s="1968"/>
      <c r="C70" s="1658" t="s">
        <v>19</v>
      </c>
      <c r="D70" s="1659">
        <v>0</v>
      </c>
      <c r="E70" s="1659">
        <v>0</v>
      </c>
      <c r="F70" s="1660">
        <v>0</v>
      </c>
      <c r="G70" s="1979"/>
      <c r="H70" s="1659">
        <v>0</v>
      </c>
      <c r="I70" s="1659">
        <v>0</v>
      </c>
      <c r="J70" s="1977"/>
    </row>
    <row r="71" spans="1:10" s="646" customFormat="1" ht="93.75" hidden="1" customHeight="1" x14ac:dyDescent="0.3">
      <c r="A71" s="1692" t="s">
        <v>11</v>
      </c>
      <c r="B71" s="1658" t="s">
        <v>416</v>
      </c>
      <c r="C71" s="1658" t="s">
        <v>19</v>
      </c>
      <c r="D71" s="1659">
        <v>0</v>
      </c>
      <c r="E71" s="1659">
        <v>0</v>
      </c>
      <c r="F71" s="1660">
        <v>0</v>
      </c>
      <c r="G71" s="1682"/>
      <c r="H71" s="1659">
        <v>0</v>
      </c>
      <c r="I71" s="1659">
        <v>0</v>
      </c>
      <c r="J71" s="1682"/>
    </row>
    <row r="72" spans="1:10" ht="22.5" hidden="1" customHeight="1" x14ac:dyDescent="0.3">
      <c r="A72" s="1976" t="s">
        <v>12</v>
      </c>
      <c r="B72" s="1973" t="s">
        <v>926</v>
      </c>
      <c r="C72" s="1666" t="s">
        <v>15</v>
      </c>
      <c r="D72" s="1667">
        <f>D73+D74</f>
        <v>729400.42</v>
      </c>
      <c r="E72" s="1667">
        <f>E73+E74</f>
        <v>149945.10999999999</v>
      </c>
      <c r="F72" s="1680">
        <f>E72/D72*100</f>
        <v>20.557310619590812</v>
      </c>
      <c r="G72" s="1977"/>
      <c r="H72" s="1667">
        <f>E72</f>
        <v>149945.10999999999</v>
      </c>
      <c r="I72" s="1667">
        <f t="shared" ref="I72:I100" si="52">F72</f>
        <v>20.557310619590812</v>
      </c>
      <c r="J72" s="1978"/>
    </row>
    <row r="73" spans="1:10" ht="74.25" hidden="1" customHeight="1" x14ac:dyDescent="0.3">
      <c r="A73" s="1976"/>
      <c r="B73" s="1973"/>
      <c r="C73" s="1666" t="s">
        <v>16</v>
      </c>
      <c r="D73" s="1667">
        <f>D75+D76+D77+D81</f>
        <v>126307</v>
      </c>
      <c r="E73" s="1667">
        <f>E75+E76+E77+E81</f>
        <v>12149.24</v>
      </c>
      <c r="F73" s="1680">
        <f>E73/D73*100</f>
        <v>9.6188176427276399</v>
      </c>
      <c r="G73" s="1977"/>
      <c r="H73" s="1667">
        <f>E73</f>
        <v>12149.24</v>
      </c>
      <c r="I73" s="1667">
        <f t="shared" si="52"/>
        <v>9.6188176427276399</v>
      </c>
      <c r="J73" s="1978"/>
    </row>
    <row r="74" spans="1:10" ht="94.5" hidden="1" customHeight="1" x14ac:dyDescent="0.3">
      <c r="A74" s="1976"/>
      <c r="B74" s="1973"/>
      <c r="C74" s="1666" t="s">
        <v>19</v>
      </c>
      <c r="D74" s="1667">
        <f>D78+D79+D82</f>
        <v>603093.42000000004</v>
      </c>
      <c r="E74" s="1667">
        <f>E78+E79+E82</f>
        <v>137795.87</v>
      </c>
      <c r="F74" s="1680">
        <f>E74/D74*100</f>
        <v>22.848179971852449</v>
      </c>
      <c r="G74" s="1977"/>
      <c r="H74" s="1667">
        <f>E74</f>
        <v>137795.87</v>
      </c>
      <c r="I74" s="1667">
        <f t="shared" si="52"/>
        <v>22.848179971852449</v>
      </c>
      <c r="J74" s="1978"/>
    </row>
    <row r="75" spans="1:10" s="648" customFormat="1" ht="259.5" hidden="1" customHeight="1" x14ac:dyDescent="0.25">
      <c r="A75" s="1656" t="s">
        <v>13</v>
      </c>
      <c r="B75" s="1658" t="s">
        <v>212</v>
      </c>
      <c r="C75" s="1658" t="s">
        <v>16</v>
      </c>
      <c r="D75" s="1659">
        <v>0</v>
      </c>
      <c r="E75" s="1659">
        <v>0</v>
      </c>
      <c r="F75" s="1660">
        <v>0</v>
      </c>
      <c r="G75" s="1681"/>
      <c r="H75" s="1659">
        <f>E75</f>
        <v>0</v>
      </c>
      <c r="I75" s="1659">
        <f t="shared" si="52"/>
        <v>0</v>
      </c>
      <c r="J75" s="1681"/>
    </row>
    <row r="76" spans="1:10" ht="184.5" hidden="1" customHeight="1" x14ac:dyDescent="0.3">
      <c r="A76" s="1656" t="s">
        <v>22</v>
      </c>
      <c r="B76" s="1657" t="s">
        <v>213</v>
      </c>
      <c r="C76" s="1658" t="s">
        <v>16</v>
      </c>
      <c r="D76" s="1659">
        <v>0</v>
      </c>
      <c r="E76" s="1659">
        <v>0</v>
      </c>
      <c r="F76" s="1660">
        <v>0</v>
      </c>
      <c r="G76" s="1682" t="s">
        <v>519</v>
      </c>
      <c r="H76" s="1659">
        <f>E76</f>
        <v>0</v>
      </c>
      <c r="I76" s="1659">
        <f t="shared" si="52"/>
        <v>0</v>
      </c>
      <c r="J76" s="1681"/>
    </row>
    <row r="77" spans="1:10" ht="3" hidden="1" customHeight="1" x14ac:dyDescent="0.3">
      <c r="A77" s="1656" t="s">
        <v>214</v>
      </c>
      <c r="B77" s="1658" t="s">
        <v>215</v>
      </c>
      <c r="C77" s="1658" t="s">
        <v>16</v>
      </c>
      <c r="D77" s="1659">
        <v>98812</v>
      </c>
      <c r="E77" s="1659">
        <v>11701.98</v>
      </c>
      <c r="F77" s="1660">
        <f t="shared" ref="F77:F86" si="53">E77/D77*100</f>
        <v>11.842670930656194</v>
      </c>
      <c r="G77" s="1681" t="s">
        <v>851</v>
      </c>
      <c r="H77" s="1659">
        <f t="shared" ref="H77:H86" si="54">E77</f>
        <v>11701.98</v>
      </c>
      <c r="I77" s="1659">
        <f t="shared" si="52"/>
        <v>11.842670930656194</v>
      </c>
      <c r="J77" s="1693" t="s">
        <v>852</v>
      </c>
    </row>
    <row r="78" spans="1:10" ht="40.5" hidden="1" customHeight="1" x14ac:dyDescent="0.3">
      <c r="A78" s="1656" t="s">
        <v>216</v>
      </c>
      <c r="B78" s="1657" t="s">
        <v>1022</v>
      </c>
      <c r="C78" s="1658" t="s">
        <v>19</v>
      </c>
      <c r="D78" s="1659">
        <v>575056.86</v>
      </c>
      <c r="E78" s="1659">
        <v>137795.87</v>
      </c>
      <c r="F78" s="1660">
        <f t="shared" si="53"/>
        <v>23.962129588368008</v>
      </c>
      <c r="G78" s="1694" t="s">
        <v>943</v>
      </c>
      <c r="H78" s="1659">
        <f t="shared" si="54"/>
        <v>137795.87</v>
      </c>
      <c r="I78" s="1659">
        <f t="shared" si="52"/>
        <v>23.962129588368008</v>
      </c>
      <c r="J78" s="1693" t="s">
        <v>898</v>
      </c>
    </row>
    <row r="79" spans="1:10" ht="43.5" hidden="1" customHeight="1" x14ac:dyDescent="0.3">
      <c r="A79" s="1656" t="s">
        <v>217</v>
      </c>
      <c r="B79" s="1658" t="s">
        <v>218</v>
      </c>
      <c r="C79" s="1658" t="s">
        <v>19</v>
      </c>
      <c r="D79" s="1659">
        <v>28036.560000000001</v>
      </c>
      <c r="E79" s="1659">
        <v>0</v>
      </c>
      <c r="F79" s="1660">
        <f t="shared" si="53"/>
        <v>0</v>
      </c>
      <c r="G79" s="1694" t="s">
        <v>1660</v>
      </c>
      <c r="H79" s="1659">
        <f t="shared" si="54"/>
        <v>0</v>
      </c>
      <c r="I79" s="1659">
        <f t="shared" si="52"/>
        <v>0</v>
      </c>
      <c r="J79" s="1681" t="s">
        <v>1661</v>
      </c>
    </row>
    <row r="80" spans="1:10" ht="45" hidden="1" customHeight="1" x14ac:dyDescent="0.3">
      <c r="A80" s="1967" t="s">
        <v>390</v>
      </c>
      <c r="B80" s="1968" t="s">
        <v>391</v>
      </c>
      <c r="C80" s="1658" t="s">
        <v>15</v>
      </c>
      <c r="D80" s="1659">
        <f>D81+D82</f>
        <v>27495</v>
      </c>
      <c r="E80" s="1659">
        <f>E81+E82</f>
        <v>447.26</v>
      </c>
      <c r="F80" s="1660">
        <f>E80/D80*100</f>
        <v>1.6266957628659755</v>
      </c>
      <c r="G80" s="1991" t="s">
        <v>944</v>
      </c>
      <c r="H80" s="1659">
        <f>H81+H82</f>
        <v>447.26</v>
      </c>
      <c r="I80" s="1659">
        <f>H80/D80*100</f>
        <v>1.6266957628659755</v>
      </c>
      <c r="J80" s="1991" t="s">
        <v>898</v>
      </c>
    </row>
    <row r="81" spans="1:10" ht="28.5" hidden="1" customHeight="1" x14ac:dyDescent="0.3">
      <c r="A81" s="1967"/>
      <c r="B81" s="1968"/>
      <c r="C81" s="1658" t="s">
        <v>16</v>
      </c>
      <c r="D81" s="1659">
        <v>27495</v>
      </c>
      <c r="E81" s="1659">
        <v>447.26</v>
      </c>
      <c r="F81" s="1660">
        <f t="shared" ref="F81:F82" si="55">E81/D81*100</f>
        <v>1.6266957628659755</v>
      </c>
      <c r="G81" s="1991"/>
      <c r="H81" s="1659">
        <f>E81</f>
        <v>447.26</v>
      </c>
      <c r="I81" s="1659">
        <f t="shared" ref="I81:I82" si="56">H81/D81*100</f>
        <v>1.6266957628659755</v>
      </c>
      <c r="J81" s="1991"/>
    </row>
    <row r="82" spans="1:10" ht="3.75" hidden="1" customHeight="1" x14ac:dyDescent="0.3">
      <c r="A82" s="1967"/>
      <c r="B82" s="1968"/>
      <c r="C82" s="1658" t="s">
        <v>19</v>
      </c>
      <c r="D82" s="1659">
        <v>0</v>
      </c>
      <c r="E82" s="1659">
        <v>0</v>
      </c>
      <c r="F82" s="1660" t="e">
        <f t="shared" si="55"/>
        <v>#DIV/0!</v>
      </c>
      <c r="G82" s="1991"/>
      <c r="H82" s="1659">
        <f>E82</f>
        <v>0</v>
      </c>
      <c r="I82" s="1659" t="e">
        <f t="shared" si="56"/>
        <v>#DIV/0!</v>
      </c>
      <c r="J82" s="1991"/>
    </row>
    <row r="83" spans="1:10" ht="12" hidden="1" customHeight="1" x14ac:dyDescent="0.3">
      <c r="A83" s="1988" t="s">
        <v>14</v>
      </c>
      <c r="B83" s="1973" t="s">
        <v>393</v>
      </c>
      <c r="C83" s="1671" t="s">
        <v>15</v>
      </c>
      <c r="D83" s="1667">
        <f>SUM(D84:D86)</f>
        <v>16798</v>
      </c>
      <c r="E83" s="1667">
        <f>SUM(E84:E86)</f>
        <v>1910.75</v>
      </c>
      <c r="F83" s="1668">
        <f t="shared" si="53"/>
        <v>11.374866055482794</v>
      </c>
      <c r="G83" s="1983"/>
      <c r="H83" s="1667">
        <f t="shared" si="54"/>
        <v>1910.75</v>
      </c>
      <c r="I83" s="1667">
        <f t="shared" si="52"/>
        <v>11.374866055482794</v>
      </c>
      <c r="J83" s="1992"/>
    </row>
    <row r="84" spans="1:10" ht="39.75" hidden="1" customHeight="1" x14ac:dyDescent="0.3">
      <c r="A84" s="1988"/>
      <c r="B84" s="1973"/>
      <c r="C84" s="1666" t="s">
        <v>18</v>
      </c>
      <c r="D84" s="1667">
        <f t="shared" ref="D84" si="57">D91</f>
        <v>0</v>
      </c>
      <c r="E84" s="1667">
        <f>E91</f>
        <v>0</v>
      </c>
      <c r="F84" s="1668">
        <v>0</v>
      </c>
      <c r="G84" s="1983"/>
      <c r="H84" s="1667">
        <f t="shared" si="54"/>
        <v>0</v>
      </c>
      <c r="I84" s="1667">
        <f t="shared" si="52"/>
        <v>0</v>
      </c>
      <c r="J84" s="1992"/>
    </row>
    <row r="85" spans="1:10" ht="22.5" hidden="1" customHeight="1" x14ac:dyDescent="0.3">
      <c r="A85" s="1988"/>
      <c r="B85" s="1973"/>
      <c r="C85" s="1671" t="s">
        <v>16</v>
      </c>
      <c r="D85" s="1667">
        <f>D88+D92</f>
        <v>10667</v>
      </c>
      <c r="E85" s="1667">
        <f>E88+E92</f>
        <v>888.92</v>
      </c>
      <c r="F85" s="1668">
        <f t="shared" si="53"/>
        <v>8.3333645823568006</v>
      </c>
      <c r="G85" s="1983"/>
      <c r="H85" s="1667">
        <f t="shared" si="54"/>
        <v>888.92</v>
      </c>
      <c r="I85" s="1667">
        <f t="shared" si="52"/>
        <v>8.3333645823568006</v>
      </c>
      <c r="J85" s="1992"/>
    </row>
    <row r="86" spans="1:10" ht="19.5" hidden="1" customHeight="1" x14ac:dyDescent="0.3">
      <c r="A86" s="1988"/>
      <c r="B86" s="1973"/>
      <c r="C86" s="1671" t="s">
        <v>19</v>
      </c>
      <c r="D86" s="1667">
        <f>D89+D93</f>
        <v>6131</v>
      </c>
      <c r="E86" s="1667">
        <f>E89+E93</f>
        <v>1021.83</v>
      </c>
      <c r="F86" s="1668">
        <f t="shared" si="53"/>
        <v>16.666612298156906</v>
      </c>
      <c r="G86" s="1983"/>
      <c r="H86" s="1667">
        <f t="shared" si="54"/>
        <v>1021.83</v>
      </c>
      <c r="I86" s="1667">
        <f t="shared" si="52"/>
        <v>16.666612298156906</v>
      </c>
      <c r="J86" s="1992"/>
    </row>
    <row r="87" spans="1:10" ht="30.75" hidden="1" customHeight="1" x14ac:dyDescent="0.3">
      <c r="A87" s="1967" t="s">
        <v>107</v>
      </c>
      <c r="B87" s="1968" t="s">
        <v>219</v>
      </c>
      <c r="C87" s="1664" t="s">
        <v>15</v>
      </c>
      <c r="D87" s="1659">
        <f>D88+D89</f>
        <v>16798</v>
      </c>
      <c r="E87" s="1659">
        <f>E88+E89</f>
        <v>1910.75</v>
      </c>
      <c r="F87" s="1660">
        <f>E87/D87*100</f>
        <v>11.374866055482794</v>
      </c>
      <c r="G87" s="1993" t="s">
        <v>1308</v>
      </c>
      <c r="H87" s="1659">
        <f>H88+H89</f>
        <v>1910.75</v>
      </c>
      <c r="I87" s="1659">
        <f>H87/D87*100</f>
        <v>11.374866055482794</v>
      </c>
      <c r="J87" s="1984" t="s">
        <v>895</v>
      </c>
    </row>
    <row r="88" spans="1:10" ht="23.25" hidden="1" customHeight="1" x14ac:dyDescent="0.3">
      <c r="A88" s="1967"/>
      <c r="B88" s="1968"/>
      <c r="C88" s="1658" t="s">
        <v>16</v>
      </c>
      <c r="D88" s="1659">
        <v>10667</v>
      </c>
      <c r="E88" s="1659">
        <v>888.92</v>
      </c>
      <c r="F88" s="1660">
        <f>E88/D88*100</f>
        <v>8.3333645823568006</v>
      </c>
      <c r="G88" s="1993"/>
      <c r="H88" s="1659">
        <f t="shared" ref="H88:H100" si="58">E88</f>
        <v>888.92</v>
      </c>
      <c r="I88" s="1659">
        <f>H88/D88*100</f>
        <v>8.3333645823568006</v>
      </c>
      <c r="J88" s="1984"/>
    </row>
    <row r="89" spans="1:10" ht="28.5" hidden="1" customHeight="1" x14ac:dyDescent="0.3">
      <c r="A89" s="1967"/>
      <c r="B89" s="1968"/>
      <c r="C89" s="1658" t="s">
        <v>19</v>
      </c>
      <c r="D89" s="1659">
        <v>6131</v>
      </c>
      <c r="E89" s="1659">
        <v>1021.83</v>
      </c>
      <c r="F89" s="1660">
        <f>E89/D89*100</f>
        <v>16.666612298156906</v>
      </c>
      <c r="G89" s="1993"/>
      <c r="H89" s="1659">
        <f t="shared" si="58"/>
        <v>1021.83</v>
      </c>
      <c r="I89" s="1659">
        <f>H89/D89*100</f>
        <v>16.666612298156906</v>
      </c>
      <c r="J89" s="1984"/>
    </row>
    <row r="90" spans="1:10" ht="19.5" hidden="1" customHeight="1" x14ac:dyDescent="0.3">
      <c r="A90" s="1967" t="s">
        <v>108</v>
      </c>
      <c r="B90" s="1968" t="s">
        <v>220</v>
      </c>
      <c r="C90" s="1658" t="s">
        <v>15</v>
      </c>
      <c r="D90" s="1659">
        <f>SUM(D91:D93)</f>
        <v>0</v>
      </c>
      <c r="E90" s="1659">
        <f>SUM(E91:E93)</f>
        <v>0</v>
      </c>
      <c r="F90" s="1660">
        <v>0</v>
      </c>
      <c r="G90" s="1983"/>
      <c r="H90" s="1659">
        <f t="shared" si="58"/>
        <v>0</v>
      </c>
      <c r="I90" s="1659">
        <v>0</v>
      </c>
      <c r="J90" s="1984" t="s">
        <v>394</v>
      </c>
    </row>
    <row r="91" spans="1:10" ht="26.25" hidden="1" customHeight="1" x14ac:dyDescent="0.3">
      <c r="A91" s="1967"/>
      <c r="B91" s="1968"/>
      <c r="C91" s="1657" t="s">
        <v>18</v>
      </c>
      <c r="D91" s="1659">
        <v>0</v>
      </c>
      <c r="E91" s="1659">
        <v>0</v>
      </c>
      <c r="F91" s="1660">
        <v>0</v>
      </c>
      <c r="G91" s="1983"/>
      <c r="H91" s="1659">
        <f t="shared" si="58"/>
        <v>0</v>
      </c>
      <c r="I91" s="1659">
        <f t="shared" si="52"/>
        <v>0</v>
      </c>
      <c r="J91" s="1984"/>
    </row>
    <row r="92" spans="1:10" ht="17.25" hidden="1" customHeight="1" x14ac:dyDescent="0.3">
      <c r="A92" s="1967"/>
      <c r="B92" s="1968"/>
      <c r="C92" s="1657" t="s">
        <v>16</v>
      </c>
      <c r="D92" s="1659">
        <v>0</v>
      </c>
      <c r="E92" s="1659">
        <v>0</v>
      </c>
      <c r="F92" s="1660">
        <v>0</v>
      </c>
      <c r="G92" s="1983"/>
      <c r="H92" s="1659">
        <f t="shared" si="58"/>
        <v>0</v>
      </c>
      <c r="I92" s="1659">
        <f t="shared" si="52"/>
        <v>0</v>
      </c>
      <c r="J92" s="1984"/>
    </row>
    <row r="93" spans="1:10" ht="21.75" hidden="1" customHeight="1" x14ac:dyDescent="0.3">
      <c r="A93" s="1967"/>
      <c r="B93" s="1968"/>
      <c r="C93" s="1657" t="s">
        <v>19</v>
      </c>
      <c r="D93" s="1659">
        <v>0</v>
      </c>
      <c r="E93" s="1659">
        <v>0</v>
      </c>
      <c r="F93" s="1660">
        <v>0</v>
      </c>
      <c r="G93" s="1983"/>
      <c r="H93" s="1659">
        <f t="shared" si="58"/>
        <v>0</v>
      </c>
      <c r="I93" s="1659">
        <f t="shared" si="52"/>
        <v>0</v>
      </c>
      <c r="J93" s="1984"/>
    </row>
    <row r="94" spans="1:10" ht="21.75" customHeight="1" x14ac:dyDescent="0.3">
      <c r="A94" s="1988" t="s">
        <v>14</v>
      </c>
      <c r="B94" s="2027" t="s">
        <v>1484</v>
      </c>
      <c r="C94" s="1666" t="s">
        <v>15</v>
      </c>
      <c r="D94" s="1696">
        <f t="shared" ref="D94:E96" si="59">D95</f>
        <v>17618</v>
      </c>
      <c r="E94" s="1696">
        <f t="shared" si="59"/>
        <v>0</v>
      </c>
      <c r="F94" s="1668">
        <f t="shared" ref="F94:F95" si="60">E94/D94*100</f>
        <v>0</v>
      </c>
      <c r="G94" s="1983"/>
      <c r="H94" s="1667">
        <f t="shared" ref="H94:H96" si="61">E94</f>
        <v>0</v>
      </c>
      <c r="I94" s="1665">
        <f t="shared" ref="I94:I97" si="62">F94</f>
        <v>0</v>
      </c>
      <c r="J94" s="1990"/>
    </row>
    <row r="95" spans="1:10" ht="133.5" customHeight="1" x14ac:dyDescent="0.3">
      <c r="A95" s="1988"/>
      <c r="B95" s="2027"/>
      <c r="C95" s="1666" t="s">
        <v>16</v>
      </c>
      <c r="D95" s="1667">
        <f t="shared" si="59"/>
        <v>17618</v>
      </c>
      <c r="E95" s="1667">
        <f t="shared" si="59"/>
        <v>0</v>
      </c>
      <c r="F95" s="1668">
        <f t="shared" si="60"/>
        <v>0</v>
      </c>
      <c r="G95" s="1983"/>
      <c r="H95" s="1667">
        <f t="shared" si="61"/>
        <v>0</v>
      </c>
      <c r="I95" s="1665">
        <f t="shared" si="62"/>
        <v>0</v>
      </c>
      <c r="J95" s="1990"/>
    </row>
    <row r="96" spans="1:10" ht="21.75" customHeight="1" x14ac:dyDescent="0.3">
      <c r="A96" s="1967" t="s">
        <v>107</v>
      </c>
      <c r="B96" s="1968" t="s">
        <v>1485</v>
      </c>
      <c r="C96" s="1658" t="s">
        <v>15</v>
      </c>
      <c r="D96" s="1659">
        <f t="shared" si="59"/>
        <v>17618</v>
      </c>
      <c r="E96" s="1659">
        <f t="shared" si="59"/>
        <v>0</v>
      </c>
      <c r="F96" s="1660">
        <f t="shared" ref="F96:F97" si="63">E96/D96*100</f>
        <v>0</v>
      </c>
      <c r="G96" s="1969" t="s">
        <v>1501</v>
      </c>
      <c r="H96" s="1659">
        <f t="shared" si="61"/>
        <v>0</v>
      </c>
      <c r="I96" s="1665">
        <f t="shared" si="62"/>
        <v>0</v>
      </c>
      <c r="J96" s="1981" t="s">
        <v>1831</v>
      </c>
    </row>
    <row r="97" spans="1:10" ht="157.5" customHeight="1" x14ac:dyDescent="0.3">
      <c r="A97" s="1967"/>
      <c r="B97" s="1968"/>
      <c r="C97" s="1658" t="s">
        <v>16</v>
      </c>
      <c r="D97" s="1659">
        <v>17618</v>
      </c>
      <c r="E97" s="1659">
        <v>0</v>
      </c>
      <c r="F97" s="1660">
        <f t="shared" si="63"/>
        <v>0</v>
      </c>
      <c r="G97" s="1969"/>
      <c r="H97" s="1659"/>
      <c r="I97" s="1662">
        <f t="shared" si="62"/>
        <v>0</v>
      </c>
      <c r="J97" s="1981"/>
    </row>
    <row r="98" spans="1:10" ht="24.75" customHeight="1" x14ac:dyDescent="0.3">
      <c r="A98" s="1967" t="s">
        <v>111</v>
      </c>
      <c r="B98" s="1973" t="s">
        <v>1480</v>
      </c>
      <c r="C98" s="1666" t="s">
        <v>15</v>
      </c>
      <c r="D98" s="1696">
        <f>D99</f>
        <v>277.58999999999997</v>
      </c>
      <c r="E98" s="1696">
        <f>E99</f>
        <v>0</v>
      </c>
      <c r="F98" s="1668">
        <f t="shared" ref="F98:F100" si="64">E98/D98*100</f>
        <v>0</v>
      </c>
      <c r="G98" s="1983"/>
      <c r="H98" s="1667">
        <f t="shared" si="58"/>
        <v>0</v>
      </c>
      <c r="I98" s="1665">
        <f t="shared" si="52"/>
        <v>0</v>
      </c>
      <c r="J98" s="1697"/>
    </row>
    <row r="99" spans="1:10" ht="92.25" customHeight="1" x14ac:dyDescent="0.3">
      <c r="A99" s="1967"/>
      <c r="B99" s="1973"/>
      <c r="C99" s="1666" t="s">
        <v>19</v>
      </c>
      <c r="D99" s="1667">
        <f>D100</f>
        <v>277.58999999999997</v>
      </c>
      <c r="E99" s="1667">
        <f>E100</f>
        <v>0</v>
      </c>
      <c r="F99" s="1668">
        <f t="shared" si="64"/>
        <v>0</v>
      </c>
      <c r="G99" s="1983"/>
      <c r="H99" s="1667">
        <f t="shared" si="58"/>
        <v>0</v>
      </c>
      <c r="I99" s="1665">
        <f t="shared" si="52"/>
        <v>0</v>
      </c>
      <c r="J99" s="1697"/>
    </row>
    <row r="100" spans="1:10" ht="207" customHeight="1" x14ac:dyDescent="0.3">
      <c r="A100" s="1656" t="s">
        <v>232</v>
      </c>
      <c r="B100" s="1657" t="s">
        <v>1481</v>
      </c>
      <c r="C100" s="1658" t="s">
        <v>19</v>
      </c>
      <c r="D100" s="1659">
        <v>277.58999999999997</v>
      </c>
      <c r="E100" s="1659">
        <v>0</v>
      </c>
      <c r="F100" s="1660">
        <f t="shared" si="64"/>
        <v>0</v>
      </c>
      <c r="G100" s="1661"/>
      <c r="H100" s="1659">
        <f t="shared" si="58"/>
        <v>0</v>
      </c>
      <c r="I100" s="1662">
        <f t="shared" si="52"/>
        <v>0</v>
      </c>
      <c r="J100" s="1697" t="s">
        <v>1832</v>
      </c>
    </row>
    <row r="101" spans="1:10" s="646" customFormat="1" ht="15.75" customHeight="1" x14ac:dyDescent="0.3">
      <c r="A101" s="1976" t="s">
        <v>118</v>
      </c>
      <c r="B101" s="1973" t="s">
        <v>1337</v>
      </c>
      <c r="C101" s="1666" t="s">
        <v>15</v>
      </c>
      <c r="D101" s="1696">
        <f>D102+D103</f>
        <v>6282</v>
      </c>
      <c r="E101" s="1667">
        <f>E102+E103</f>
        <v>1570.5</v>
      </c>
      <c r="F101" s="1668">
        <f t="shared" ref="F101:F106" si="65">E101/D101*100</f>
        <v>25</v>
      </c>
      <c r="G101" s="1974"/>
      <c r="H101" s="1667">
        <f t="shared" ref="H101:I104" si="66">E101</f>
        <v>1570.5</v>
      </c>
      <c r="I101" s="1665">
        <f t="shared" si="66"/>
        <v>25</v>
      </c>
      <c r="J101" s="1975"/>
    </row>
    <row r="102" spans="1:10" s="646" customFormat="1" ht="71.25" customHeight="1" x14ac:dyDescent="0.3">
      <c r="A102" s="1976"/>
      <c r="B102" s="1973"/>
      <c r="C102" s="1666" t="s">
        <v>16</v>
      </c>
      <c r="D102" s="1667">
        <f>D105</f>
        <v>1570.5</v>
      </c>
      <c r="E102" s="1667">
        <f>E105</f>
        <v>392.625</v>
      </c>
      <c r="F102" s="1668">
        <f t="shared" si="65"/>
        <v>25</v>
      </c>
      <c r="G102" s="1974"/>
      <c r="H102" s="1667">
        <f t="shared" si="66"/>
        <v>392.625</v>
      </c>
      <c r="I102" s="1665">
        <f t="shared" si="66"/>
        <v>25</v>
      </c>
      <c r="J102" s="1975"/>
    </row>
    <row r="103" spans="1:10" s="646" customFormat="1" ht="58.5" customHeight="1" x14ac:dyDescent="0.3">
      <c r="A103" s="1976"/>
      <c r="B103" s="1973"/>
      <c r="C103" s="1666" t="s">
        <v>18</v>
      </c>
      <c r="D103" s="1667">
        <f>D106</f>
        <v>4711.5</v>
      </c>
      <c r="E103" s="1667">
        <f>E106</f>
        <v>1177.875</v>
      </c>
      <c r="F103" s="1668">
        <f t="shared" si="65"/>
        <v>25</v>
      </c>
      <c r="G103" s="1698"/>
      <c r="H103" s="1667">
        <f t="shared" si="66"/>
        <v>1177.875</v>
      </c>
      <c r="I103" s="1665">
        <f t="shared" si="66"/>
        <v>25</v>
      </c>
      <c r="J103" s="1667"/>
    </row>
    <row r="104" spans="1:10" s="646" customFormat="1" ht="27" customHeight="1" x14ac:dyDescent="0.3">
      <c r="A104" s="1967" t="s">
        <v>254</v>
      </c>
      <c r="B104" s="1968" t="s">
        <v>1338</v>
      </c>
      <c r="C104" s="1658" t="s">
        <v>15</v>
      </c>
      <c r="D104" s="1659">
        <f>D105+D106</f>
        <v>6282</v>
      </c>
      <c r="E104" s="1659">
        <f>E105+E106</f>
        <v>1570.5</v>
      </c>
      <c r="F104" s="1660">
        <f t="shared" si="65"/>
        <v>25</v>
      </c>
      <c r="G104" s="1969" t="s">
        <v>1489</v>
      </c>
      <c r="H104" s="1659">
        <f t="shared" si="66"/>
        <v>1570.5</v>
      </c>
      <c r="I104" s="1662">
        <f t="shared" si="66"/>
        <v>25</v>
      </c>
      <c r="J104" s="1970" t="s">
        <v>1490</v>
      </c>
    </row>
    <row r="105" spans="1:10" ht="243.75" customHeight="1" x14ac:dyDescent="0.3">
      <c r="A105" s="1967"/>
      <c r="B105" s="1968"/>
      <c r="C105" s="1658" t="s">
        <v>16</v>
      </c>
      <c r="D105" s="1659">
        <v>1570.5</v>
      </c>
      <c r="E105" s="1659">
        <v>392.625</v>
      </c>
      <c r="F105" s="1660">
        <f t="shared" si="65"/>
        <v>25</v>
      </c>
      <c r="G105" s="1969"/>
      <c r="H105" s="1659">
        <f t="shared" ref="H105" si="67">E105</f>
        <v>392.625</v>
      </c>
      <c r="I105" s="1662">
        <f t="shared" ref="I105:I106" si="68">F105</f>
        <v>25</v>
      </c>
      <c r="J105" s="1970"/>
    </row>
    <row r="106" spans="1:10" ht="146.25" customHeight="1" x14ac:dyDescent="0.3">
      <c r="A106" s="1967"/>
      <c r="B106" s="1968"/>
      <c r="C106" s="1658" t="s">
        <v>18</v>
      </c>
      <c r="D106" s="1659">
        <v>4711.5</v>
      </c>
      <c r="E106" s="1659">
        <v>1177.875</v>
      </c>
      <c r="F106" s="1660">
        <f t="shared" si="65"/>
        <v>25</v>
      </c>
      <c r="G106" s="1969"/>
      <c r="H106" s="1659">
        <f>E106</f>
        <v>1177.875</v>
      </c>
      <c r="I106" s="1662">
        <f t="shared" si="68"/>
        <v>25</v>
      </c>
      <c r="J106" s="1970"/>
    </row>
    <row r="107" spans="1:10" s="646" customFormat="1" ht="25.5" customHeight="1" x14ac:dyDescent="0.3">
      <c r="A107" s="1976" t="s">
        <v>122</v>
      </c>
      <c r="B107" s="1973" t="s">
        <v>1339</v>
      </c>
      <c r="C107" s="1666" t="s">
        <v>15</v>
      </c>
      <c r="D107" s="1667">
        <f>D108+D110+D109</f>
        <v>220.42</v>
      </c>
      <c r="E107" s="1667">
        <f>E108+E110+E109</f>
        <v>0</v>
      </c>
      <c r="F107" s="1668">
        <f t="shared" ref="F107:F113" si="69">E107/D107*100</f>
        <v>0</v>
      </c>
      <c r="G107" s="1974"/>
      <c r="H107" s="1667">
        <f>E107</f>
        <v>0</v>
      </c>
      <c r="I107" s="1665">
        <f>F107</f>
        <v>0</v>
      </c>
      <c r="J107" s="1975"/>
    </row>
    <row r="108" spans="1:10" s="646" customFormat="1" ht="76.5" hidden="1" customHeight="1" x14ac:dyDescent="0.3">
      <c r="A108" s="1976"/>
      <c r="B108" s="1973"/>
      <c r="C108" s="1666" t="s">
        <v>16</v>
      </c>
      <c r="D108" s="1667">
        <f>D114</f>
        <v>0</v>
      </c>
      <c r="E108" s="1667">
        <f>E114</f>
        <v>0</v>
      </c>
      <c r="F108" s="1668" t="e">
        <f t="shared" si="69"/>
        <v>#DIV/0!</v>
      </c>
      <c r="G108" s="1974"/>
      <c r="H108" s="1667">
        <f>E108</f>
        <v>0</v>
      </c>
      <c r="I108" s="1665" t="e">
        <f>F108</f>
        <v>#DIV/0!</v>
      </c>
      <c r="J108" s="1975"/>
    </row>
    <row r="109" spans="1:10" ht="60" hidden="1" customHeight="1" x14ac:dyDescent="0.3">
      <c r="A109" s="1976"/>
      <c r="B109" s="1973"/>
      <c r="C109" s="1666" t="s">
        <v>18</v>
      </c>
      <c r="D109" s="1667">
        <f>D113</f>
        <v>0</v>
      </c>
      <c r="E109" s="1667">
        <f>E113</f>
        <v>0</v>
      </c>
      <c r="F109" s="1668">
        <v>0</v>
      </c>
      <c r="G109" s="1694"/>
      <c r="H109" s="1667">
        <f t="shared" ref="H109:H110" si="70">E109</f>
        <v>0</v>
      </c>
      <c r="I109" s="1665">
        <f t="shared" ref="I109:I110" si="71">F109</f>
        <v>0</v>
      </c>
      <c r="J109" s="1693"/>
    </row>
    <row r="110" spans="1:10" ht="89.25" customHeight="1" x14ac:dyDescent="0.3">
      <c r="A110" s="1976"/>
      <c r="B110" s="1973"/>
      <c r="C110" s="1671" t="s">
        <v>19</v>
      </c>
      <c r="D110" s="1667">
        <f>D112</f>
        <v>220.42</v>
      </c>
      <c r="E110" s="1667">
        <f>E112</f>
        <v>0</v>
      </c>
      <c r="F110" s="1668">
        <f t="shared" ref="F110" si="72">E110/D110*100</f>
        <v>0</v>
      </c>
      <c r="G110" s="1699"/>
      <c r="H110" s="1667">
        <f t="shared" si="70"/>
        <v>0</v>
      </c>
      <c r="I110" s="1665">
        <f t="shared" si="71"/>
        <v>0</v>
      </c>
      <c r="J110" s="1700"/>
    </row>
    <row r="111" spans="1:10" ht="32.25" customHeight="1" x14ac:dyDescent="0.3">
      <c r="A111" s="1967" t="s">
        <v>313</v>
      </c>
      <c r="B111" s="1968" t="s">
        <v>1502</v>
      </c>
      <c r="C111" s="1671" t="s">
        <v>15</v>
      </c>
      <c r="D111" s="1659">
        <f>D112+D113+D114</f>
        <v>220.42</v>
      </c>
      <c r="E111" s="1659">
        <f>E112+E113+E114</f>
        <v>0</v>
      </c>
      <c r="F111" s="1660">
        <f t="shared" si="69"/>
        <v>0</v>
      </c>
      <c r="G111" s="1969" t="s">
        <v>1503</v>
      </c>
      <c r="H111" s="1659">
        <f>E111</f>
        <v>0</v>
      </c>
      <c r="I111" s="1662">
        <f>F111</f>
        <v>0</v>
      </c>
      <c r="J111" s="1981" t="s">
        <v>1833</v>
      </c>
    </row>
    <row r="112" spans="1:10" ht="94.5" customHeight="1" x14ac:dyDescent="0.3">
      <c r="A112" s="1967"/>
      <c r="B112" s="1968"/>
      <c r="C112" s="1658" t="s">
        <v>19</v>
      </c>
      <c r="D112" s="1659">
        <v>220.42</v>
      </c>
      <c r="E112" s="1659">
        <v>0</v>
      </c>
      <c r="F112" s="1660">
        <f t="shared" si="69"/>
        <v>0</v>
      </c>
      <c r="G112" s="1969"/>
      <c r="H112" s="1659">
        <f t="shared" ref="H112:H114" si="73">E112</f>
        <v>0</v>
      </c>
      <c r="I112" s="1662">
        <f t="shared" ref="I112:I114" si="74">F112</f>
        <v>0</v>
      </c>
      <c r="J112" s="1981"/>
    </row>
    <row r="113" spans="1:10" ht="58.5" hidden="1" customHeight="1" x14ac:dyDescent="0.3">
      <c r="A113" s="1967"/>
      <c r="B113" s="1968"/>
      <c r="C113" s="1658" t="s">
        <v>18</v>
      </c>
      <c r="D113" s="1659">
        <v>0</v>
      </c>
      <c r="E113" s="1659">
        <v>0</v>
      </c>
      <c r="F113" s="1660" t="e">
        <f t="shared" si="69"/>
        <v>#DIV/0!</v>
      </c>
      <c r="G113" s="1969"/>
      <c r="H113" s="1659">
        <f t="shared" si="73"/>
        <v>0</v>
      </c>
      <c r="I113" s="1662" t="e">
        <f t="shared" si="74"/>
        <v>#DIV/0!</v>
      </c>
      <c r="J113" s="1981"/>
    </row>
    <row r="114" spans="1:10" ht="10.5" hidden="1" customHeight="1" x14ac:dyDescent="0.3">
      <c r="A114" s="1967"/>
      <c r="B114" s="1968"/>
      <c r="C114" s="1664" t="s">
        <v>16</v>
      </c>
      <c r="D114" s="1659">
        <v>0</v>
      </c>
      <c r="E114" s="1659">
        <v>0</v>
      </c>
      <c r="F114" s="1660" t="e">
        <f t="shared" ref="F114" si="75">E114/D114*100</f>
        <v>#DIV/0!</v>
      </c>
      <c r="G114" s="1969"/>
      <c r="H114" s="1659">
        <f t="shared" si="73"/>
        <v>0</v>
      </c>
      <c r="I114" s="1662" t="e">
        <f t="shared" si="74"/>
        <v>#DIV/0!</v>
      </c>
      <c r="J114" s="1981"/>
    </row>
    <row r="115" spans="1:10" s="646" customFormat="1" ht="30" customHeight="1" x14ac:dyDescent="0.3">
      <c r="A115" s="1976" t="s">
        <v>127</v>
      </c>
      <c r="B115" s="1973" t="s">
        <v>1421</v>
      </c>
      <c r="C115" s="1666" t="s">
        <v>15</v>
      </c>
      <c r="D115" s="1667">
        <f>SUM(D116:D117)</f>
        <v>25916</v>
      </c>
      <c r="E115" s="1667">
        <f>SUM(E116:E117)</f>
        <v>3766.0050000000001</v>
      </c>
      <c r="F115" s="1668">
        <f t="shared" ref="F115:F116" si="76">E115/D115*100</f>
        <v>14.531582805988579</v>
      </c>
      <c r="G115" s="1974"/>
      <c r="H115" s="1667">
        <f>E115</f>
        <v>3766.0050000000001</v>
      </c>
      <c r="I115" s="1665">
        <f>F115</f>
        <v>14.531582805988579</v>
      </c>
      <c r="J115" s="1975"/>
    </row>
    <row r="116" spans="1:10" s="646" customFormat="1" ht="72.75" customHeight="1" x14ac:dyDescent="0.3">
      <c r="A116" s="1976"/>
      <c r="B116" s="1973"/>
      <c r="C116" s="1666" t="s">
        <v>16</v>
      </c>
      <c r="D116" s="1667">
        <f>D120</f>
        <v>16794</v>
      </c>
      <c r="E116" s="1667">
        <f>E120</f>
        <v>2287.7660000000001</v>
      </c>
      <c r="F116" s="1668">
        <f t="shared" si="76"/>
        <v>13.622519947600335</v>
      </c>
      <c r="G116" s="1974"/>
      <c r="H116" s="1667">
        <f t="shared" ref="H116:H117" si="77">E116</f>
        <v>2287.7660000000001</v>
      </c>
      <c r="I116" s="1665">
        <f>F116</f>
        <v>13.622519947600335</v>
      </c>
      <c r="J116" s="1975"/>
    </row>
    <row r="117" spans="1:10" ht="93" customHeight="1" x14ac:dyDescent="0.3">
      <c r="A117" s="1670"/>
      <c r="B117" s="1670"/>
      <c r="C117" s="1671" t="s">
        <v>19</v>
      </c>
      <c r="D117" s="1667">
        <f>D119</f>
        <v>9122</v>
      </c>
      <c r="E117" s="1667">
        <f>E119</f>
        <v>1478.239</v>
      </c>
      <c r="F117" s="1668">
        <f t="shared" ref="F117:F119" si="78">E117/D117*100</f>
        <v>16.205207191405393</v>
      </c>
      <c r="G117" s="1672"/>
      <c r="H117" s="1667">
        <f t="shared" si="77"/>
        <v>1478.239</v>
      </c>
      <c r="I117" s="1665">
        <f t="shared" ref="I117:I121" si="79">F117</f>
        <v>16.205207191405393</v>
      </c>
      <c r="J117" s="1673"/>
    </row>
    <row r="118" spans="1:10" ht="30" customHeight="1" x14ac:dyDescent="0.3">
      <c r="A118" s="1967" t="s">
        <v>129</v>
      </c>
      <c r="B118" s="1968" t="s">
        <v>1043</v>
      </c>
      <c r="C118" s="1664" t="s">
        <v>15</v>
      </c>
      <c r="D118" s="1659">
        <f>D119+D120</f>
        <v>25916</v>
      </c>
      <c r="E118" s="1659">
        <f>E119+E120</f>
        <v>3766.0050000000001</v>
      </c>
      <c r="F118" s="1660">
        <f t="shared" si="78"/>
        <v>14.531582805988579</v>
      </c>
      <c r="G118" s="1969" t="s">
        <v>1834</v>
      </c>
      <c r="H118" s="1659">
        <f t="shared" ref="H118" si="80">E118</f>
        <v>3766.0050000000001</v>
      </c>
      <c r="I118" s="1662">
        <f t="shared" ref="I118" si="81">F118</f>
        <v>14.531582805988579</v>
      </c>
      <c r="J118" s="1981" t="s">
        <v>1835</v>
      </c>
    </row>
    <row r="119" spans="1:10" ht="106.5" customHeight="1" x14ac:dyDescent="0.3">
      <c r="A119" s="1967"/>
      <c r="B119" s="1968"/>
      <c r="C119" s="1658" t="s">
        <v>19</v>
      </c>
      <c r="D119" s="1659">
        <v>9122</v>
      </c>
      <c r="E119" s="1659">
        <v>1478.239</v>
      </c>
      <c r="F119" s="1660">
        <f t="shared" si="78"/>
        <v>16.205207191405393</v>
      </c>
      <c r="G119" s="1969"/>
      <c r="H119" s="1659">
        <f t="shared" ref="H119:H120" si="82">E119</f>
        <v>1478.239</v>
      </c>
      <c r="I119" s="1662">
        <f t="shared" si="79"/>
        <v>16.205207191405393</v>
      </c>
      <c r="J119" s="1981"/>
    </row>
    <row r="120" spans="1:10" ht="92.25" customHeight="1" x14ac:dyDescent="0.3">
      <c r="A120" s="1967"/>
      <c r="B120" s="1968"/>
      <c r="C120" s="1658" t="s">
        <v>16</v>
      </c>
      <c r="D120" s="1659">
        <v>16794</v>
      </c>
      <c r="E120" s="1659">
        <v>2287.7660000000001</v>
      </c>
      <c r="F120" s="1660">
        <f t="shared" ref="F120:F132" si="83">E120/D120*100</f>
        <v>13.622519947600335</v>
      </c>
      <c r="G120" s="1969"/>
      <c r="H120" s="1659">
        <f t="shared" si="82"/>
        <v>2287.7660000000001</v>
      </c>
      <c r="I120" s="1662">
        <f t="shared" si="79"/>
        <v>13.622519947600335</v>
      </c>
      <c r="J120" s="1981"/>
    </row>
    <row r="121" spans="1:10" ht="14.25" customHeight="1" x14ac:dyDescent="0.3">
      <c r="A121" s="1988" t="s">
        <v>132</v>
      </c>
      <c r="B121" s="1973" t="s">
        <v>1482</v>
      </c>
      <c r="C121" s="1687" t="s">
        <v>15</v>
      </c>
      <c r="D121" s="1667">
        <f>SUM(D122:D124)</f>
        <v>25487.257999999998</v>
      </c>
      <c r="E121" s="1667">
        <f>SUM(E122:E124)</f>
        <v>0</v>
      </c>
      <c r="F121" s="1668">
        <f t="shared" si="83"/>
        <v>0</v>
      </c>
      <c r="G121" s="1983"/>
      <c r="H121" s="1824">
        <f>E121</f>
        <v>0</v>
      </c>
      <c r="I121" s="1665">
        <f t="shared" si="79"/>
        <v>0</v>
      </c>
      <c r="J121" s="1990"/>
    </row>
    <row r="122" spans="1:10" ht="55.5" customHeight="1" x14ac:dyDescent="0.3">
      <c r="A122" s="1988"/>
      <c r="B122" s="1973"/>
      <c r="C122" s="1690" t="s">
        <v>18</v>
      </c>
      <c r="D122" s="1667">
        <f>D126</f>
        <v>18879.45</v>
      </c>
      <c r="E122" s="1667">
        <f>E126</f>
        <v>0</v>
      </c>
      <c r="F122" s="1668">
        <f t="shared" si="83"/>
        <v>0</v>
      </c>
      <c r="G122" s="1983"/>
      <c r="H122" s="1824">
        <f t="shared" ref="H122:H125" si="84">E122</f>
        <v>0</v>
      </c>
      <c r="I122" s="1665">
        <f t="shared" ref="I122:I125" si="85">F122</f>
        <v>0</v>
      </c>
      <c r="J122" s="1990"/>
    </row>
    <row r="123" spans="1:10" ht="73.5" customHeight="1" x14ac:dyDescent="0.3">
      <c r="A123" s="1988"/>
      <c r="B123" s="1973"/>
      <c r="C123" s="1690" t="s">
        <v>16</v>
      </c>
      <c r="D123" s="1667">
        <f>D127</f>
        <v>6293.15</v>
      </c>
      <c r="E123" s="1667">
        <f>E125</f>
        <v>0</v>
      </c>
      <c r="F123" s="1668">
        <f t="shared" si="83"/>
        <v>0</v>
      </c>
      <c r="G123" s="1983"/>
      <c r="H123" s="1824">
        <f t="shared" si="84"/>
        <v>0</v>
      </c>
      <c r="I123" s="1665">
        <f t="shared" si="85"/>
        <v>0</v>
      </c>
      <c r="J123" s="1990"/>
    </row>
    <row r="124" spans="1:10" ht="94.5" customHeight="1" x14ac:dyDescent="0.3">
      <c r="A124" s="1988"/>
      <c r="B124" s="1973"/>
      <c r="C124" s="1690" t="s">
        <v>19</v>
      </c>
      <c r="D124" s="1667">
        <f>D128</f>
        <v>314.65800000000002</v>
      </c>
      <c r="E124" s="1667">
        <f>E126</f>
        <v>0</v>
      </c>
      <c r="F124" s="1668">
        <f t="shared" ref="F124:F125" si="86">E124/D124*100</f>
        <v>0</v>
      </c>
      <c r="G124" s="1983"/>
      <c r="H124" s="1824">
        <f t="shared" si="84"/>
        <v>0</v>
      </c>
      <c r="I124" s="1665">
        <f t="shared" si="85"/>
        <v>0</v>
      </c>
      <c r="J124" s="1990"/>
    </row>
    <row r="125" spans="1:10" ht="20.25" customHeight="1" x14ac:dyDescent="0.3">
      <c r="A125" s="1967" t="s">
        <v>1042</v>
      </c>
      <c r="B125" s="1968" t="s">
        <v>1483</v>
      </c>
      <c r="C125" s="1674" t="s">
        <v>15</v>
      </c>
      <c r="D125" s="1684">
        <f>D126+D127+D128</f>
        <v>25487.257999999998</v>
      </c>
      <c r="E125" s="1684">
        <f>E126+E127</f>
        <v>0</v>
      </c>
      <c r="F125" s="1685">
        <f t="shared" si="86"/>
        <v>0</v>
      </c>
      <c r="G125" s="1969" t="s">
        <v>1836</v>
      </c>
      <c r="H125" s="1684">
        <f t="shared" si="84"/>
        <v>0</v>
      </c>
      <c r="I125" s="1686">
        <f t="shared" si="85"/>
        <v>0</v>
      </c>
      <c r="J125" s="1981" t="s">
        <v>1829</v>
      </c>
    </row>
    <row r="126" spans="1:10" ht="57" customHeight="1" x14ac:dyDescent="0.3">
      <c r="A126" s="1967"/>
      <c r="B126" s="1968"/>
      <c r="C126" s="1675" t="s">
        <v>18</v>
      </c>
      <c r="D126" s="1684">
        <v>18879.45</v>
      </c>
      <c r="E126" s="1684">
        <v>0</v>
      </c>
      <c r="F126" s="1685">
        <f t="shared" ref="F126:F128" si="87">E126/D126*100</f>
        <v>0</v>
      </c>
      <c r="G126" s="1969"/>
      <c r="H126" s="1684">
        <f t="shared" ref="H126:H128" si="88">E126</f>
        <v>0</v>
      </c>
      <c r="I126" s="1686">
        <f t="shared" ref="I126:I128" si="89">F126</f>
        <v>0</v>
      </c>
      <c r="J126" s="1981"/>
    </row>
    <row r="127" spans="1:10" ht="151.5" customHeight="1" x14ac:dyDescent="0.3">
      <c r="A127" s="1967"/>
      <c r="B127" s="1968"/>
      <c r="C127" s="1675" t="s">
        <v>16</v>
      </c>
      <c r="D127" s="1684">
        <v>6293.15</v>
      </c>
      <c r="E127" s="1684">
        <v>0</v>
      </c>
      <c r="F127" s="1685">
        <f t="shared" si="87"/>
        <v>0</v>
      </c>
      <c r="G127" s="1969"/>
      <c r="H127" s="1684">
        <f t="shared" si="88"/>
        <v>0</v>
      </c>
      <c r="I127" s="1686">
        <f t="shared" si="89"/>
        <v>0</v>
      </c>
      <c r="J127" s="1981"/>
    </row>
    <row r="128" spans="1:10" ht="96.75" customHeight="1" x14ac:dyDescent="0.3">
      <c r="A128" s="1676"/>
      <c r="B128" s="1657"/>
      <c r="C128" s="1675" t="s">
        <v>19</v>
      </c>
      <c r="D128" s="1684">
        <v>314.65800000000002</v>
      </c>
      <c r="E128" s="1684">
        <v>0</v>
      </c>
      <c r="F128" s="1685">
        <f t="shared" si="87"/>
        <v>0</v>
      </c>
      <c r="G128" s="1677"/>
      <c r="H128" s="1684">
        <f t="shared" si="88"/>
        <v>0</v>
      </c>
      <c r="I128" s="1686">
        <f t="shared" si="89"/>
        <v>0</v>
      </c>
      <c r="J128" s="1678"/>
    </row>
    <row r="129" spans="1:10" ht="32.25" customHeight="1" x14ac:dyDescent="0.3">
      <c r="A129" s="1976"/>
      <c r="B129" s="1987" t="s">
        <v>38</v>
      </c>
      <c r="C129" s="1701" t="s">
        <v>15</v>
      </c>
      <c r="D129" s="1667">
        <f>SUM(D130:D132)</f>
        <v>7969177.1909999996</v>
      </c>
      <c r="E129" s="1667">
        <f>SUM(E130:E132)</f>
        <v>1807541.7540000002</v>
      </c>
      <c r="F129" s="1680">
        <f t="shared" si="83"/>
        <v>22.681660988054698</v>
      </c>
      <c r="G129" s="1978"/>
      <c r="H129" s="1667">
        <f>E129</f>
        <v>1807541.7540000002</v>
      </c>
      <c r="I129" s="1665">
        <f>H129/D129*100</f>
        <v>22.681660988054698</v>
      </c>
      <c r="J129" s="1978"/>
    </row>
    <row r="130" spans="1:10" s="649" customFormat="1" ht="58.5" customHeight="1" x14ac:dyDescent="0.25">
      <c r="A130" s="1976"/>
      <c r="B130" s="1987"/>
      <c r="C130" s="1670" t="s">
        <v>18</v>
      </c>
      <c r="D130" s="1667">
        <f>D103+D40+D19+D113+D122</f>
        <v>277424.99400000001</v>
      </c>
      <c r="E130" s="1667">
        <f>E103+E40+E19+E113</f>
        <v>55469.491999999998</v>
      </c>
      <c r="F130" s="1680">
        <f t="shared" si="83"/>
        <v>19.994410453154771</v>
      </c>
      <c r="G130" s="1978"/>
      <c r="H130" s="1667">
        <f t="shared" ref="H130:H132" si="90">E130</f>
        <v>55469.491999999998</v>
      </c>
      <c r="I130" s="1665">
        <f t="shared" ref="I130:I132" si="91">H130/D130*100</f>
        <v>19.994410453154771</v>
      </c>
      <c r="J130" s="1978"/>
    </row>
    <row r="131" spans="1:10" ht="77.25" customHeight="1" x14ac:dyDescent="0.3">
      <c r="A131" s="1976"/>
      <c r="B131" s="1987"/>
      <c r="C131" s="1666" t="s">
        <v>16</v>
      </c>
      <c r="D131" s="1667">
        <f>D123+D116+D102+D95+D41+D18</f>
        <v>6106435.8559999997</v>
      </c>
      <c r="E131" s="1667">
        <f>E116+E108+E102+E18+E41</f>
        <v>1406650.388</v>
      </c>
      <c r="F131" s="1680">
        <f t="shared" si="83"/>
        <v>23.035538588649349</v>
      </c>
      <c r="G131" s="1978"/>
      <c r="H131" s="1667">
        <f t="shared" si="90"/>
        <v>1406650.388</v>
      </c>
      <c r="I131" s="1665">
        <f t="shared" si="91"/>
        <v>23.035538588649349</v>
      </c>
      <c r="J131" s="1978"/>
    </row>
    <row r="132" spans="1:10" ht="117" customHeight="1" x14ac:dyDescent="0.3">
      <c r="A132" s="1976"/>
      <c r="B132" s="1987"/>
      <c r="C132" s="1666" t="s">
        <v>19</v>
      </c>
      <c r="D132" s="1667">
        <f>D117+D110+D42+D20+D62+D99+D124</f>
        <v>1585316.3410000002</v>
      </c>
      <c r="E132" s="1667">
        <f>E117+E110+E42+E20+E62</f>
        <v>345421.87400000001</v>
      </c>
      <c r="F132" s="1680">
        <f t="shared" si="83"/>
        <v>21.788829463658445</v>
      </c>
      <c r="G132" s="1978"/>
      <c r="H132" s="1667">
        <f t="shared" si="90"/>
        <v>345421.87400000001</v>
      </c>
      <c r="I132" s="1665">
        <f t="shared" si="91"/>
        <v>21.788829463658445</v>
      </c>
      <c r="J132" s="1978"/>
    </row>
    <row r="133" spans="1:10" ht="19.5" hidden="1" customHeight="1" x14ac:dyDescent="0.3">
      <c r="A133" s="1987" t="s">
        <v>221</v>
      </c>
      <c r="B133" s="1987"/>
      <c r="C133" s="1987"/>
      <c r="D133" s="1987"/>
      <c r="E133" s="1987"/>
      <c r="F133" s="1987"/>
      <c r="G133" s="1987"/>
      <c r="H133" s="1987"/>
      <c r="I133" s="1987"/>
      <c r="J133" s="1987"/>
    </row>
    <row r="134" spans="1:10" ht="15.75" hidden="1" customHeight="1" x14ac:dyDescent="0.3">
      <c r="A134" s="1994" t="s">
        <v>9</v>
      </c>
      <c r="B134" s="1973" t="s">
        <v>927</v>
      </c>
      <c r="C134" s="1666" t="s">
        <v>15</v>
      </c>
      <c r="D134" s="1667">
        <f>SUM(D135:D138)</f>
        <v>5224823.29</v>
      </c>
      <c r="E134" s="1667">
        <f>SUM(E135:E138)</f>
        <v>1041128.4</v>
      </c>
      <c r="F134" s="1680">
        <f>E134/D134*100</f>
        <v>19.926576311062188</v>
      </c>
      <c r="G134" s="1977"/>
      <c r="H134" s="1667">
        <f>H138+H137+E136</f>
        <v>1041128.4</v>
      </c>
      <c r="I134" s="1667">
        <f>F134</f>
        <v>19.926576311062188</v>
      </c>
      <c r="J134" s="1978"/>
    </row>
    <row r="135" spans="1:10" ht="67.5" hidden="1" customHeight="1" x14ac:dyDescent="0.3">
      <c r="A135" s="1994"/>
      <c r="B135" s="1973"/>
      <c r="C135" s="1670" t="s">
        <v>222</v>
      </c>
      <c r="D135" s="1667"/>
      <c r="E135" s="1667"/>
      <c r="F135" s="1680"/>
      <c r="G135" s="1977"/>
      <c r="H135" s="1667"/>
      <c r="I135" s="1667">
        <f>F135</f>
        <v>0</v>
      </c>
      <c r="J135" s="1978"/>
    </row>
    <row r="136" spans="1:10" ht="57.75" hidden="1" customHeight="1" x14ac:dyDescent="0.3">
      <c r="A136" s="1994"/>
      <c r="B136" s="1973"/>
      <c r="C136" s="1670" t="s">
        <v>18</v>
      </c>
      <c r="D136" s="1667">
        <f>D145</f>
        <v>97103</v>
      </c>
      <c r="E136" s="1667">
        <f>E145</f>
        <v>24276</v>
      </c>
      <c r="F136" s="1680">
        <f>E136/D136*100</f>
        <v>25.000257458574914</v>
      </c>
      <c r="G136" s="1977"/>
      <c r="H136" s="1667">
        <f>H145</f>
        <v>24276</v>
      </c>
      <c r="I136" s="1667">
        <f>H136/D136*100</f>
        <v>25.000257458574914</v>
      </c>
      <c r="J136" s="1978"/>
    </row>
    <row r="137" spans="1:10" ht="78" hidden="1" customHeight="1" x14ac:dyDescent="0.3">
      <c r="A137" s="1994"/>
      <c r="B137" s="1973"/>
      <c r="C137" s="1666" t="s">
        <v>16</v>
      </c>
      <c r="D137" s="1667">
        <f>D148+D150+D152</f>
        <v>4409110</v>
      </c>
      <c r="E137" s="1667">
        <f>E148+E150+E152</f>
        <v>838030.74</v>
      </c>
      <c r="F137" s="1680">
        <f>E137/D137*100</f>
        <v>19.006800465400048</v>
      </c>
      <c r="G137" s="1977"/>
      <c r="H137" s="1667">
        <f>H148+H150+H152</f>
        <v>838030.74</v>
      </c>
      <c r="I137" s="1667">
        <f>F137</f>
        <v>19.006800465400048</v>
      </c>
      <c r="J137" s="1978"/>
    </row>
    <row r="138" spans="1:10" ht="93.75" hidden="1" x14ac:dyDescent="0.3">
      <c r="A138" s="1994"/>
      <c r="B138" s="1973"/>
      <c r="C138" s="1666" t="s">
        <v>19</v>
      </c>
      <c r="D138" s="1667">
        <f>D139+D149+D144</f>
        <v>718610.29</v>
      </c>
      <c r="E138" s="1667">
        <f>E139+E149+E144</f>
        <v>178821.66</v>
      </c>
      <c r="F138" s="1680">
        <f>E138/D138*100</f>
        <v>24.884372306998277</v>
      </c>
      <c r="G138" s="1977"/>
      <c r="H138" s="1667">
        <f>H139+H144+H149</f>
        <v>178821.66</v>
      </c>
      <c r="I138" s="1667">
        <f>F138</f>
        <v>24.884372306998277</v>
      </c>
      <c r="J138" s="1978"/>
    </row>
    <row r="139" spans="1:10" s="648" customFormat="1" ht="93" hidden="1" customHeight="1" x14ac:dyDescent="0.25">
      <c r="A139" s="1656" t="s">
        <v>21</v>
      </c>
      <c r="B139" s="1657" t="s">
        <v>377</v>
      </c>
      <c r="C139" s="1658" t="s">
        <v>19</v>
      </c>
      <c r="D139" s="1659">
        <f>D140+D141+D142+D143</f>
        <v>689546.79</v>
      </c>
      <c r="E139" s="1659">
        <f>E140+E141+E142+E143</f>
        <v>178564.99</v>
      </c>
      <c r="F139" s="1660">
        <f t="shared" ref="F139:F144" si="92">E139/D139*100</f>
        <v>25.895993221866782</v>
      </c>
      <c r="G139" s="1681"/>
      <c r="H139" s="1659">
        <f t="shared" ref="H139:I144" si="93">E139</f>
        <v>178564.99</v>
      </c>
      <c r="I139" s="1659">
        <f t="shared" si="93"/>
        <v>25.895993221866782</v>
      </c>
      <c r="J139" s="1681"/>
    </row>
    <row r="140" spans="1:10" s="648" customFormat="1" ht="91.5" hidden="1" customHeight="1" x14ac:dyDescent="0.25">
      <c r="A140" s="1702" t="s">
        <v>195</v>
      </c>
      <c r="B140" s="1657" t="s">
        <v>223</v>
      </c>
      <c r="C140" s="1658" t="s">
        <v>19</v>
      </c>
      <c r="D140" s="1659">
        <v>599</v>
      </c>
      <c r="E140" s="1659">
        <v>0</v>
      </c>
      <c r="F140" s="1660">
        <f t="shared" si="92"/>
        <v>0</v>
      </c>
      <c r="G140" s="1682"/>
      <c r="H140" s="1659">
        <f t="shared" si="93"/>
        <v>0</v>
      </c>
      <c r="I140" s="1659">
        <f t="shared" si="93"/>
        <v>0</v>
      </c>
      <c r="J140" s="1682" t="s">
        <v>896</v>
      </c>
    </row>
    <row r="141" spans="1:10" ht="97.5" hidden="1" customHeight="1" x14ac:dyDescent="0.3">
      <c r="A141" s="1702" t="s">
        <v>196</v>
      </c>
      <c r="B141" s="1657" t="s">
        <v>224</v>
      </c>
      <c r="C141" s="1658" t="s">
        <v>19</v>
      </c>
      <c r="D141" s="1659">
        <v>49970.8</v>
      </c>
      <c r="E141" s="1659">
        <v>10196.58</v>
      </c>
      <c r="F141" s="1660">
        <f t="shared" si="92"/>
        <v>20.405076564713791</v>
      </c>
      <c r="G141" s="1682" t="s">
        <v>897</v>
      </c>
      <c r="H141" s="1659">
        <f t="shared" si="93"/>
        <v>10196.58</v>
      </c>
      <c r="I141" s="1659">
        <f t="shared" si="93"/>
        <v>20.405076564713791</v>
      </c>
      <c r="J141" s="1682" t="s">
        <v>898</v>
      </c>
    </row>
    <row r="142" spans="1:10" ht="91.5" hidden="1" customHeight="1" x14ac:dyDescent="0.3">
      <c r="A142" s="1702" t="s">
        <v>277</v>
      </c>
      <c r="B142" s="1657" t="s">
        <v>225</v>
      </c>
      <c r="C142" s="1658" t="s">
        <v>19</v>
      </c>
      <c r="D142" s="1659">
        <v>5746</v>
      </c>
      <c r="E142" s="1659">
        <v>117.69</v>
      </c>
      <c r="F142" s="1660">
        <f t="shared" si="92"/>
        <v>2.0482074486599373</v>
      </c>
      <c r="G142" s="1682" t="s">
        <v>899</v>
      </c>
      <c r="H142" s="1659">
        <f t="shared" si="93"/>
        <v>117.69</v>
      </c>
      <c r="I142" s="1659">
        <f t="shared" si="93"/>
        <v>2.0482074486599373</v>
      </c>
      <c r="J142" s="1682" t="s">
        <v>900</v>
      </c>
    </row>
    <row r="143" spans="1:10" ht="126" hidden="1" customHeight="1" x14ac:dyDescent="0.3">
      <c r="A143" s="1702" t="s">
        <v>278</v>
      </c>
      <c r="B143" s="1657" t="s">
        <v>226</v>
      </c>
      <c r="C143" s="1658" t="s">
        <v>19</v>
      </c>
      <c r="D143" s="1659">
        <v>633230.99</v>
      </c>
      <c r="E143" s="1659">
        <v>168250.72</v>
      </c>
      <c r="F143" s="1660">
        <f>E143/D143*100</f>
        <v>26.570196761848315</v>
      </c>
      <c r="G143" s="1682" t="s">
        <v>945</v>
      </c>
      <c r="H143" s="1659">
        <f t="shared" si="93"/>
        <v>168250.72</v>
      </c>
      <c r="I143" s="1659">
        <f>H143/D143*100</f>
        <v>26.570196761848315</v>
      </c>
      <c r="J143" s="1682" t="s">
        <v>898</v>
      </c>
    </row>
    <row r="144" spans="1:10" ht="112.5" hidden="1" customHeight="1" x14ac:dyDescent="0.3">
      <c r="A144" s="1656" t="s">
        <v>11</v>
      </c>
      <c r="B144" s="1658" t="s">
        <v>227</v>
      </c>
      <c r="C144" s="1658" t="s">
        <v>19</v>
      </c>
      <c r="D144" s="1659">
        <v>27523.5</v>
      </c>
      <c r="E144" s="1659">
        <v>0</v>
      </c>
      <c r="F144" s="1660">
        <f t="shared" si="92"/>
        <v>0</v>
      </c>
      <c r="G144" s="1703"/>
      <c r="H144" s="1659">
        <f t="shared" si="93"/>
        <v>0</v>
      </c>
      <c r="I144" s="1659">
        <f t="shared" si="93"/>
        <v>0</v>
      </c>
      <c r="J144" s="1681" t="s">
        <v>901</v>
      </c>
    </row>
    <row r="145" spans="1:10" ht="409.5" hidden="1" customHeight="1" x14ac:dyDescent="0.3">
      <c r="A145" s="1967" t="s">
        <v>41</v>
      </c>
      <c r="B145" s="1968" t="s">
        <v>924</v>
      </c>
      <c r="C145" s="1968" t="s">
        <v>18</v>
      </c>
      <c r="D145" s="1979">
        <v>97103</v>
      </c>
      <c r="E145" s="1979">
        <v>24276</v>
      </c>
      <c r="F145" s="1995">
        <f>E145/D145*100</f>
        <v>25.000257458574914</v>
      </c>
      <c r="G145" s="1996" t="s">
        <v>902</v>
      </c>
      <c r="H145" s="1979">
        <f>E145</f>
        <v>24276</v>
      </c>
      <c r="I145" s="1979">
        <f>H145/D145*100</f>
        <v>25.000257458574914</v>
      </c>
      <c r="J145" s="1986"/>
    </row>
    <row r="146" spans="1:10" ht="22.5" hidden="1" customHeight="1" x14ac:dyDescent="0.3">
      <c r="A146" s="1967"/>
      <c r="B146" s="1968"/>
      <c r="C146" s="1968"/>
      <c r="D146" s="1979"/>
      <c r="E146" s="1979"/>
      <c r="F146" s="1995"/>
      <c r="G146" s="1996"/>
      <c r="H146" s="1979"/>
      <c r="I146" s="1979"/>
      <c r="J146" s="1986"/>
    </row>
    <row r="147" spans="1:10" ht="18" hidden="1" customHeight="1" x14ac:dyDescent="0.3">
      <c r="A147" s="1967" t="s">
        <v>79</v>
      </c>
      <c r="B147" s="2026" t="s">
        <v>558</v>
      </c>
      <c r="C147" s="1658" t="s">
        <v>15</v>
      </c>
      <c r="D147" s="1659">
        <f>D148+D149</f>
        <v>4219</v>
      </c>
      <c r="E147" s="1659">
        <f>E148+E149</f>
        <v>256.67</v>
      </c>
      <c r="F147" s="1660">
        <f>E147/D147*100</f>
        <v>6.0836691159042431</v>
      </c>
      <c r="G147" s="1996" t="s">
        <v>903</v>
      </c>
      <c r="H147" s="1659">
        <f>H148+H149</f>
        <v>256.67</v>
      </c>
      <c r="I147" s="1659">
        <f>H147/D147*100</f>
        <v>6.0836691159042431</v>
      </c>
      <c r="J147" s="1996" t="s">
        <v>895</v>
      </c>
    </row>
    <row r="148" spans="1:10" ht="132" hidden="1" customHeight="1" x14ac:dyDescent="0.3">
      <c r="A148" s="1967"/>
      <c r="B148" s="2026"/>
      <c r="C148" s="1658" t="s">
        <v>16</v>
      </c>
      <c r="D148" s="1659">
        <v>2679</v>
      </c>
      <c r="E148" s="1659">
        <v>0</v>
      </c>
      <c r="F148" s="1660">
        <f t="shared" ref="F148:F195" si="94">E148/D148*100</f>
        <v>0</v>
      </c>
      <c r="G148" s="1996"/>
      <c r="H148" s="1659">
        <f>E148</f>
        <v>0</v>
      </c>
      <c r="I148" s="1659">
        <f t="shared" ref="I148:I152" si="95">H148/D148*100</f>
        <v>0</v>
      </c>
      <c r="J148" s="1996"/>
    </row>
    <row r="149" spans="1:10" ht="93.75" hidden="1" customHeight="1" x14ac:dyDescent="0.3">
      <c r="A149" s="1967"/>
      <c r="B149" s="2026"/>
      <c r="C149" s="1658" t="s">
        <v>19</v>
      </c>
      <c r="D149" s="1659">
        <v>1540</v>
      </c>
      <c r="E149" s="1659">
        <v>256.67</v>
      </c>
      <c r="F149" s="1660">
        <f t="shared" si="94"/>
        <v>16.66688311688312</v>
      </c>
      <c r="G149" s="1996"/>
      <c r="H149" s="1659">
        <f>E149</f>
        <v>256.67</v>
      </c>
      <c r="I149" s="1659">
        <f t="shared" si="95"/>
        <v>16.66688311688312</v>
      </c>
      <c r="J149" s="1996"/>
    </row>
    <row r="150" spans="1:10" ht="398.25" hidden="1" customHeight="1" x14ac:dyDescent="0.3">
      <c r="A150" s="1967" t="s">
        <v>80</v>
      </c>
      <c r="B150" s="1968" t="s">
        <v>587</v>
      </c>
      <c r="C150" s="1997" t="s">
        <v>16</v>
      </c>
      <c r="D150" s="1979">
        <v>4113430</v>
      </c>
      <c r="E150" s="1979">
        <v>792837.16</v>
      </c>
      <c r="F150" s="1995">
        <f t="shared" si="94"/>
        <v>19.274356437328461</v>
      </c>
      <c r="G150" s="1996" t="s">
        <v>904</v>
      </c>
      <c r="H150" s="1979">
        <f>E150</f>
        <v>792837.16</v>
      </c>
      <c r="I150" s="1979">
        <f t="shared" si="95"/>
        <v>19.274356437328461</v>
      </c>
      <c r="J150" s="1996" t="s">
        <v>905</v>
      </c>
    </row>
    <row r="151" spans="1:10" ht="36.75" hidden="1" customHeight="1" x14ac:dyDescent="0.3">
      <c r="A151" s="1967"/>
      <c r="B151" s="1968"/>
      <c r="C151" s="1997"/>
      <c r="D151" s="1979"/>
      <c r="E151" s="1979"/>
      <c r="F151" s="1995"/>
      <c r="G151" s="1996"/>
      <c r="H151" s="1979"/>
      <c r="I151" s="1979"/>
      <c r="J151" s="1996"/>
    </row>
    <row r="152" spans="1:10" ht="409.6" hidden="1" customHeight="1" x14ac:dyDescent="0.3">
      <c r="A152" s="1967" t="s">
        <v>81</v>
      </c>
      <c r="B152" s="1968" t="s">
        <v>588</v>
      </c>
      <c r="C152" s="1997" t="s">
        <v>16</v>
      </c>
      <c r="D152" s="1979">
        <v>293001</v>
      </c>
      <c r="E152" s="1979">
        <v>45193.58</v>
      </c>
      <c r="F152" s="1995">
        <v>0</v>
      </c>
      <c r="G152" s="1996" t="s">
        <v>906</v>
      </c>
      <c r="H152" s="1979">
        <f>E152</f>
        <v>45193.58</v>
      </c>
      <c r="I152" s="1979">
        <f t="shared" si="95"/>
        <v>15.424377391203445</v>
      </c>
      <c r="J152" s="1996" t="s">
        <v>907</v>
      </c>
    </row>
    <row r="153" spans="1:10" ht="163.5" hidden="1" customHeight="1" x14ac:dyDescent="0.3">
      <c r="A153" s="1967"/>
      <c r="B153" s="1968"/>
      <c r="C153" s="1997"/>
      <c r="D153" s="1979"/>
      <c r="E153" s="1979"/>
      <c r="F153" s="1995"/>
      <c r="G153" s="1996"/>
      <c r="H153" s="1979"/>
      <c r="I153" s="1979"/>
      <c r="J153" s="1996"/>
    </row>
    <row r="154" spans="1:10" ht="111.75" hidden="1" customHeight="1" x14ac:dyDescent="0.3">
      <c r="A154" s="1704" t="s">
        <v>12</v>
      </c>
      <c r="B154" s="1666" t="s">
        <v>928</v>
      </c>
      <c r="C154" s="1666" t="s">
        <v>16</v>
      </c>
      <c r="D154" s="1667">
        <f>D155</f>
        <v>0</v>
      </c>
      <c r="E154" s="1667">
        <f>E155</f>
        <v>0</v>
      </c>
      <c r="F154" s="1668" t="e">
        <f t="shared" si="94"/>
        <v>#DIV/0!</v>
      </c>
      <c r="G154" s="1691"/>
      <c r="H154" s="1667">
        <f>E154</f>
        <v>0</v>
      </c>
      <c r="I154" s="1667" t="e">
        <f>F154</f>
        <v>#DIV/0!</v>
      </c>
      <c r="J154" s="1705"/>
    </row>
    <row r="155" spans="1:10" ht="150" hidden="1" customHeight="1" x14ac:dyDescent="0.3">
      <c r="A155" s="1656" t="s">
        <v>13</v>
      </c>
      <c r="B155" s="1658" t="s">
        <v>228</v>
      </c>
      <c r="C155" s="1658" t="s">
        <v>16</v>
      </c>
      <c r="D155" s="1659"/>
      <c r="E155" s="1659"/>
      <c r="F155" s="1660"/>
      <c r="G155" s="1706"/>
      <c r="H155" s="1659"/>
      <c r="I155" s="1659"/>
      <c r="J155" s="1697" t="s">
        <v>520</v>
      </c>
    </row>
    <row r="156" spans="1:10" s="646" customFormat="1" ht="30" hidden="1" customHeight="1" x14ac:dyDescent="0.3">
      <c r="A156" s="1976" t="s">
        <v>14</v>
      </c>
      <c r="B156" s="1973" t="s">
        <v>929</v>
      </c>
      <c r="C156" s="1666" t="s">
        <v>15</v>
      </c>
      <c r="D156" s="1667">
        <f>D157+D158+D159</f>
        <v>317154.67</v>
      </c>
      <c r="E156" s="1667">
        <f>E157+E158+E159</f>
        <v>47102.179999999993</v>
      </c>
      <c r="F156" s="1668">
        <f t="shared" si="94"/>
        <v>14.851485554351129</v>
      </c>
      <c r="G156" s="1974"/>
      <c r="H156" s="1667">
        <f>H157+H158+H159</f>
        <v>47102.179999999993</v>
      </c>
      <c r="I156" s="1667">
        <f>F156</f>
        <v>14.851485554351129</v>
      </c>
      <c r="J156" s="1975"/>
    </row>
    <row r="157" spans="1:10" s="646" customFormat="1" ht="56.25" hidden="1" x14ac:dyDescent="0.3">
      <c r="A157" s="1976"/>
      <c r="B157" s="1973"/>
      <c r="C157" s="1666" t="s">
        <v>18</v>
      </c>
      <c r="D157" s="1667">
        <f>D164</f>
        <v>112977.57</v>
      </c>
      <c r="E157" s="1667">
        <f>E164</f>
        <v>17054.509999999998</v>
      </c>
      <c r="F157" s="1668">
        <f>E157/D157*100</f>
        <v>15.095483112267328</v>
      </c>
      <c r="G157" s="1974"/>
      <c r="H157" s="1667">
        <f>H164</f>
        <v>17054.509999999998</v>
      </c>
      <c r="I157" s="1667">
        <f>H157/D157*100</f>
        <v>15.095483112267328</v>
      </c>
      <c r="J157" s="1975"/>
    </row>
    <row r="158" spans="1:10" s="646" customFormat="1" ht="82.5" hidden="1" customHeight="1" x14ac:dyDescent="0.3">
      <c r="A158" s="1976"/>
      <c r="B158" s="1973"/>
      <c r="C158" s="1666" t="s">
        <v>16</v>
      </c>
      <c r="D158" s="1667">
        <f>D160+D161+D162+D165+D167+D169</f>
        <v>141932.53</v>
      </c>
      <c r="E158" s="1667">
        <f>E160+E161+E162+E165+E167+E169</f>
        <v>20929.3</v>
      </c>
      <c r="F158" s="1668">
        <f t="shared" si="94"/>
        <v>14.74595006514715</v>
      </c>
      <c r="G158" s="1974"/>
      <c r="H158" s="1667">
        <f>H160+H161+H162+H167+H165+H169</f>
        <v>20929.3</v>
      </c>
      <c r="I158" s="1667">
        <f>F158</f>
        <v>14.74595006514715</v>
      </c>
      <c r="J158" s="1975"/>
    </row>
    <row r="159" spans="1:10" s="646" customFormat="1" ht="101.25" hidden="1" customHeight="1" x14ac:dyDescent="0.3">
      <c r="A159" s="1670"/>
      <c r="B159" s="1670" t="s">
        <v>923</v>
      </c>
      <c r="C159" s="1666" t="s">
        <v>19</v>
      </c>
      <c r="D159" s="1667">
        <f>D166+D170</f>
        <v>62244.57</v>
      </c>
      <c r="E159" s="1667">
        <f>E166+E170</f>
        <v>9118.369999999999</v>
      </c>
      <c r="F159" s="1668">
        <f t="shared" si="94"/>
        <v>14.649261774962858</v>
      </c>
      <c r="G159" s="1672"/>
      <c r="H159" s="1667">
        <f>H166+H170</f>
        <v>9118.369999999999</v>
      </c>
      <c r="I159" s="1667">
        <f>F159</f>
        <v>14.649261774962858</v>
      </c>
      <c r="J159" s="1673"/>
    </row>
    <row r="160" spans="1:10" s="646" customFormat="1" ht="132" hidden="1" customHeight="1" x14ac:dyDescent="0.3">
      <c r="A160" s="1656" t="s">
        <v>17</v>
      </c>
      <c r="B160" s="1657" t="s">
        <v>229</v>
      </c>
      <c r="C160" s="1658" t="s">
        <v>16</v>
      </c>
      <c r="D160" s="1659"/>
      <c r="E160" s="1659"/>
      <c r="F160" s="1660"/>
      <c r="G160" s="1706" t="s">
        <v>509</v>
      </c>
      <c r="H160" s="1659">
        <f t="shared" ref="H160:I165" si="96">E160</f>
        <v>0</v>
      </c>
      <c r="I160" s="1659">
        <f t="shared" si="96"/>
        <v>0</v>
      </c>
      <c r="J160" s="1697"/>
    </row>
    <row r="161" spans="1:10" s="646" customFormat="1" ht="246" hidden="1" customHeight="1" x14ac:dyDescent="0.3">
      <c r="A161" s="1656" t="s">
        <v>204</v>
      </c>
      <c r="B161" s="1657" t="s">
        <v>230</v>
      </c>
      <c r="C161" s="1658" t="s">
        <v>16</v>
      </c>
      <c r="D161" s="1659">
        <v>0</v>
      </c>
      <c r="E161" s="1659">
        <v>0</v>
      </c>
      <c r="F161" s="1660">
        <v>0</v>
      </c>
      <c r="G161" s="1682"/>
      <c r="H161" s="1659">
        <f t="shared" si="96"/>
        <v>0</v>
      </c>
      <c r="I161" s="1659">
        <f t="shared" si="96"/>
        <v>0</v>
      </c>
      <c r="J161" s="1682" t="s">
        <v>394</v>
      </c>
    </row>
    <row r="162" spans="1:10" s="646" customFormat="1" ht="140.25" hidden="1" customHeight="1" x14ac:dyDescent="0.3">
      <c r="A162" s="1656" t="s">
        <v>17</v>
      </c>
      <c r="B162" s="1657" t="s">
        <v>231</v>
      </c>
      <c r="C162" s="1658" t="s">
        <v>16</v>
      </c>
      <c r="D162" s="1659">
        <v>149</v>
      </c>
      <c r="E162" s="1659">
        <v>12.56</v>
      </c>
      <c r="F162" s="1660">
        <f t="shared" si="94"/>
        <v>8.4295302013422813</v>
      </c>
      <c r="G162" s="1697" t="s">
        <v>908</v>
      </c>
      <c r="H162" s="1659">
        <f t="shared" si="96"/>
        <v>12.56</v>
      </c>
      <c r="I162" s="1659">
        <f t="shared" si="96"/>
        <v>8.4295302013422813</v>
      </c>
      <c r="J162" s="1682" t="s">
        <v>898</v>
      </c>
    </row>
    <row r="163" spans="1:10" s="646" customFormat="1" ht="27" hidden="1" customHeight="1" x14ac:dyDescent="0.3">
      <c r="A163" s="1967" t="s">
        <v>204</v>
      </c>
      <c r="B163" s="1968" t="s">
        <v>559</v>
      </c>
      <c r="C163" s="1658" t="s">
        <v>15</v>
      </c>
      <c r="D163" s="1659">
        <f>D164+D165+D166</f>
        <v>201745.67</v>
      </c>
      <c r="E163" s="1659">
        <f>E164+E165+E166</f>
        <v>30454.48</v>
      </c>
      <c r="F163" s="1660">
        <f>E163/D163*100</f>
        <v>15.09548135531236</v>
      </c>
      <c r="G163" s="1984" t="s">
        <v>909</v>
      </c>
      <c r="H163" s="1659">
        <f t="shared" si="96"/>
        <v>30454.48</v>
      </c>
      <c r="I163" s="1659">
        <f>E163/D163*100</f>
        <v>15.09548135531236</v>
      </c>
      <c r="J163" s="1977"/>
    </row>
    <row r="164" spans="1:10" s="646" customFormat="1" ht="65.25" hidden="1" customHeight="1" x14ac:dyDescent="0.3">
      <c r="A164" s="1967"/>
      <c r="B164" s="1968"/>
      <c r="C164" s="1658" t="s">
        <v>18</v>
      </c>
      <c r="D164" s="1659">
        <v>112977.57</v>
      </c>
      <c r="E164" s="1659">
        <v>17054.509999999998</v>
      </c>
      <c r="F164" s="1660">
        <f>E164/D164*100</f>
        <v>15.095483112267328</v>
      </c>
      <c r="G164" s="1984"/>
      <c r="H164" s="1659">
        <f t="shared" si="96"/>
        <v>17054.509999999998</v>
      </c>
      <c r="I164" s="1659">
        <f>H164/D164*100</f>
        <v>15.095483112267328</v>
      </c>
      <c r="J164" s="1977"/>
    </row>
    <row r="165" spans="1:10" s="646" customFormat="1" ht="78.75" hidden="1" customHeight="1" x14ac:dyDescent="0.3">
      <c r="A165" s="1967"/>
      <c r="B165" s="1968"/>
      <c r="C165" s="1658" t="s">
        <v>16</v>
      </c>
      <c r="D165" s="1659">
        <v>68593.53</v>
      </c>
      <c r="E165" s="1659">
        <v>10354.52</v>
      </c>
      <c r="F165" s="1660">
        <f t="shared" ref="F165:F166" si="97">E165/D165*100</f>
        <v>15.095476205992023</v>
      </c>
      <c r="G165" s="1984"/>
      <c r="H165" s="1659">
        <f t="shared" si="96"/>
        <v>10354.52</v>
      </c>
      <c r="I165" s="1659">
        <f t="shared" ref="I165:I166" si="98">H165/D165*100</f>
        <v>15.095476205992023</v>
      </c>
      <c r="J165" s="1977"/>
    </row>
    <row r="166" spans="1:10" s="646" customFormat="1" ht="93.75" hidden="1" x14ac:dyDescent="0.3">
      <c r="A166" s="1967"/>
      <c r="B166" s="1968"/>
      <c r="C166" s="1658" t="s">
        <v>19</v>
      </c>
      <c r="D166" s="1659">
        <v>20174.57</v>
      </c>
      <c r="E166" s="1659">
        <v>3045.45</v>
      </c>
      <c r="F166" s="1660">
        <f t="shared" si="97"/>
        <v>15.095489024053549</v>
      </c>
      <c r="G166" s="1984"/>
      <c r="H166" s="1659">
        <f>E166</f>
        <v>3045.45</v>
      </c>
      <c r="I166" s="1659">
        <f t="shared" si="98"/>
        <v>15.095489024053549</v>
      </c>
      <c r="J166" s="1977"/>
    </row>
    <row r="167" spans="1:10" s="646" customFormat="1" ht="361.5" hidden="1" customHeight="1" x14ac:dyDescent="0.3">
      <c r="A167" s="1656" t="s">
        <v>305</v>
      </c>
      <c r="B167" s="1658" t="s">
        <v>396</v>
      </c>
      <c r="C167" s="1658" t="s">
        <v>16</v>
      </c>
      <c r="D167" s="1659">
        <v>0</v>
      </c>
      <c r="E167" s="1659">
        <v>0</v>
      </c>
      <c r="F167" s="1660">
        <v>0</v>
      </c>
      <c r="G167" s="1697"/>
      <c r="H167" s="1659">
        <v>0</v>
      </c>
      <c r="I167" s="1659">
        <v>0</v>
      </c>
      <c r="J167" s="1682" t="s">
        <v>394</v>
      </c>
    </row>
    <row r="168" spans="1:10" s="646" customFormat="1" ht="30.75" hidden="1" customHeight="1" x14ac:dyDescent="0.3">
      <c r="A168" s="1967" t="s">
        <v>305</v>
      </c>
      <c r="B168" s="1968" t="s">
        <v>557</v>
      </c>
      <c r="C168" s="1664" t="s">
        <v>15</v>
      </c>
      <c r="D168" s="1659">
        <f>D169+D170</f>
        <v>115260</v>
      </c>
      <c r="E168" s="1659">
        <f>E169+E170</f>
        <v>16635.14</v>
      </c>
      <c r="F168" s="1660">
        <f>E168/D168*100</f>
        <v>14.432708658684712</v>
      </c>
      <c r="G168" s="1984" t="s">
        <v>909</v>
      </c>
      <c r="H168" s="1659">
        <f>H169+H170</f>
        <v>16635.14</v>
      </c>
      <c r="I168" s="1659">
        <f>H168/D168*100</f>
        <v>14.432708658684712</v>
      </c>
      <c r="J168" s="1977"/>
    </row>
    <row r="169" spans="1:10" s="646" customFormat="1" ht="87" hidden="1" customHeight="1" x14ac:dyDescent="0.3">
      <c r="A169" s="1967"/>
      <c r="B169" s="1968"/>
      <c r="C169" s="1658" t="s">
        <v>16</v>
      </c>
      <c r="D169" s="1659">
        <v>73190</v>
      </c>
      <c r="E169" s="1659">
        <v>10562.22</v>
      </c>
      <c r="F169" s="1660">
        <f>E169/D169*100</f>
        <v>14.431233775105886</v>
      </c>
      <c r="G169" s="1984"/>
      <c r="H169" s="1659">
        <f>E169</f>
        <v>10562.22</v>
      </c>
      <c r="I169" s="1659">
        <f t="shared" ref="I169:I174" si="99">H169/D169*100</f>
        <v>14.431233775105886</v>
      </c>
      <c r="J169" s="1977"/>
    </row>
    <row r="170" spans="1:10" s="646" customFormat="1" ht="96" hidden="1" customHeight="1" x14ac:dyDescent="0.3">
      <c r="A170" s="1967"/>
      <c r="B170" s="1968"/>
      <c r="C170" s="1658" t="s">
        <v>19</v>
      </c>
      <c r="D170" s="1659">
        <v>42070</v>
      </c>
      <c r="E170" s="1659">
        <v>6072.92</v>
      </c>
      <c r="F170" s="1660">
        <f>E170/D170*100</f>
        <v>14.435274542429285</v>
      </c>
      <c r="G170" s="1984"/>
      <c r="H170" s="1659">
        <f>E170</f>
        <v>6072.92</v>
      </c>
      <c r="I170" s="1659">
        <f t="shared" si="99"/>
        <v>14.435274542429285</v>
      </c>
      <c r="J170" s="1977"/>
    </row>
    <row r="171" spans="1:10" s="646" customFormat="1" ht="41.25" hidden="1" customHeight="1" x14ac:dyDescent="0.3">
      <c r="A171" s="1988" t="s">
        <v>111</v>
      </c>
      <c r="B171" s="1973" t="s">
        <v>930</v>
      </c>
      <c r="C171" s="1666" t="s">
        <v>15</v>
      </c>
      <c r="D171" s="1667">
        <f>D172+D173+D174</f>
        <v>474420.98000000004</v>
      </c>
      <c r="E171" s="1667">
        <f>E172+E173+E174</f>
        <v>0</v>
      </c>
      <c r="F171" s="1668">
        <f t="shared" ref="F171:F183" si="100">E171/D171*100</f>
        <v>0</v>
      </c>
      <c r="G171" s="1707"/>
      <c r="H171" s="1667">
        <f t="shared" ref="H171:H174" si="101">E171</f>
        <v>0</v>
      </c>
      <c r="I171" s="1667">
        <f t="shared" si="99"/>
        <v>0</v>
      </c>
      <c r="J171" s="1708"/>
    </row>
    <row r="172" spans="1:10" s="646" customFormat="1" ht="60.75" hidden="1" customHeight="1" x14ac:dyDescent="0.3">
      <c r="A172" s="1988"/>
      <c r="B172" s="1973"/>
      <c r="C172" s="1666" t="s">
        <v>18</v>
      </c>
      <c r="D172" s="1667">
        <f>D176+D180</f>
        <v>149689.40000000002</v>
      </c>
      <c r="E172" s="1667">
        <f>E176+E180</f>
        <v>0</v>
      </c>
      <c r="F172" s="1668">
        <f t="shared" si="100"/>
        <v>0</v>
      </c>
      <c r="G172" s="1707"/>
      <c r="H172" s="1667">
        <f t="shared" si="101"/>
        <v>0</v>
      </c>
      <c r="I172" s="1667">
        <f t="shared" si="99"/>
        <v>0</v>
      </c>
      <c r="J172" s="1708"/>
    </row>
    <row r="173" spans="1:10" s="646" customFormat="1" ht="78.75" hidden="1" customHeight="1" x14ac:dyDescent="0.3">
      <c r="A173" s="1988"/>
      <c r="B173" s="1973"/>
      <c r="C173" s="1666" t="s">
        <v>16</v>
      </c>
      <c r="D173" s="1667">
        <f>D177+D181+D183</f>
        <v>269075.29000000004</v>
      </c>
      <c r="E173" s="1667">
        <f>E177+E181+E183</f>
        <v>0</v>
      </c>
      <c r="F173" s="1668">
        <f t="shared" si="100"/>
        <v>0</v>
      </c>
      <c r="G173" s="1707"/>
      <c r="H173" s="1667">
        <f t="shared" si="101"/>
        <v>0</v>
      </c>
      <c r="I173" s="1667">
        <f t="shared" si="99"/>
        <v>0</v>
      </c>
      <c r="J173" s="1708"/>
    </row>
    <row r="174" spans="1:10" s="646" customFormat="1" ht="96" hidden="1" customHeight="1" x14ac:dyDescent="0.3">
      <c r="A174" s="1988"/>
      <c r="B174" s="1973"/>
      <c r="C174" s="1666" t="s">
        <v>19</v>
      </c>
      <c r="D174" s="1667">
        <f>D178+D182</f>
        <v>55656.29</v>
      </c>
      <c r="E174" s="1667">
        <f>E178+E182</f>
        <v>0</v>
      </c>
      <c r="F174" s="1668">
        <f t="shared" si="100"/>
        <v>0</v>
      </c>
      <c r="G174" s="1707"/>
      <c r="H174" s="1667">
        <f t="shared" si="101"/>
        <v>0</v>
      </c>
      <c r="I174" s="1667">
        <f t="shared" si="99"/>
        <v>0</v>
      </c>
      <c r="J174" s="1708"/>
    </row>
    <row r="175" spans="1:10" s="646" customFormat="1" ht="30" hidden="1" customHeight="1" x14ac:dyDescent="0.3">
      <c r="A175" s="1967" t="s">
        <v>113</v>
      </c>
      <c r="B175" s="1968" t="s">
        <v>589</v>
      </c>
      <c r="C175" s="1658" t="s">
        <v>15</v>
      </c>
      <c r="D175" s="1659">
        <f>D176+D177+D178</f>
        <v>410997.76999999996</v>
      </c>
      <c r="E175" s="1659">
        <f>E176+E177+E178</f>
        <v>0</v>
      </c>
      <c r="F175" s="1660">
        <f t="shared" si="100"/>
        <v>0</v>
      </c>
      <c r="G175" s="1984" t="s">
        <v>946</v>
      </c>
      <c r="H175" s="1659">
        <f t="shared" ref="H175:H183" si="102">E175</f>
        <v>0</v>
      </c>
      <c r="I175" s="1659">
        <f t="shared" ref="I175:I183" si="103">H175/D175*100</f>
        <v>0</v>
      </c>
      <c r="J175" s="1977"/>
    </row>
    <row r="176" spans="1:10" s="646" customFormat="1" ht="60" hidden="1" customHeight="1" x14ac:dyDescent="0.3">
      <c r="A176" s="1967"/>
      <c r="B176" s="1968"/>
      <c r="C176" s="1658" t="s">
        <v>18</v>
      </c>
      <c r="D176" s="1659">
        <v>136376.20000000001</v>
      </c>
      <c r="E176" s="1659">
        <v>0</v>
      </c>
      <c r="F176" s="1660">
        <f t="shared" si="100"/>
        <v>0</v>
      </c>
      <c r="G176" s="1984"/>
      <c r="H176" s="1659">
        <f t="shared" si="102"/>
        <v>0</v>
      </c>
      <c r="I176" s="1659">
        <f t="shared" si="103"/>
        <v>0</v>
      </c>
      <c r="J176" s="1977"/>
    </row>
    <row r="177" spans="1:10" s="646" customFormat="1" ht="75.75" hidden="1" customHeight="1" x14ac:dyDescent="0.3">
      <c r="A177" s="1967"/>
      <c r="B177" s="1968"/>
      <c r="C177" s="1658" t="s">
        <v>16</v>
      </c>
      <c r="D177" s="1659">
        <v>226558.28</v>
      </c>
      <c r="E177" s="1659">
        <v>0</v>
      </c>
      <c r="F177" s="1660">
        <f t="shared" si="100"/>
        <v>0</v>
      </c>
      <c r="G177" s="1984"/>
      <c r="H177" s="1659">
        <f t="shared" si="102"/>
        <v>0</v>
      </c>
      <c r="I177" s="1659">
        <f t="shared" si="103"/>
        <v>0</v>
      </c>
      <c r="J177" s="1977"/>
    </row>
    <row r="178" spans="1:10" s="646" customFormat="1" ht="96" hidden="1" customHeight="1" x14ac:dyDescent="0.3">
      <c r="A178" s="1967"/>
      <c r="B178" s="1968"/>
      <c r="C178" s="1658" t="s">
        <v>19</v>
      </c>
      <c r="D178" s="1659">
        <v>48063.29</v>
      </c>
      <c r="E178" s="1659">
        <v>0</v>
      </c>
      <c r="F178" s="1660">
        <f t="shared" si="100"/>
        <v>0</v>
      </c>
      <c r="G178" s="1984"/>
      <c r="H178" s="1659">
        <f t="shared" si="102"/>
        <v>0</v>
      </c>
      <c r="I178" s="1659">
        <f t="shared" si="103"/>
        <v>0</v>
      </c>
      <c r="J178" s="1977"/>
    </row>
    <row r="179" spans="1:10" s="646" customFormat="1" ht="24.75" hidden="1" customHeight="1" x14ac:dyDescent="0.3">
      <c r="A179" s="1967" t="s">
        <v>114</v>
      </c>
      <c r="B179" s="1968" t="s">
        <v>590</v>
      </c>
      <c r="C179" s="1658" t="s">
        <v>15</v>
      </c>
      <c r="D179" s="1659">
        <f>D180+D181+D182</f>
        <v>28989.21</v>
      </c>
      <c r="E179" s="1659">
        <f>E180+E181+E182</f>
        <v>0</v>
      </c>
      <c r="F179" s="1660">
        <f t="shared" si="100"/>
        <v>0</v>
      </c>
      <c r="G179" s="1990"/>
      <c r="H179" s="1659">
        <f t="shared" si="102"/>
        <v>0</v>
      </c>
      <c r="I179" s="1659">
        <f t="shared" si="103"/>
        <v>0</v>
      </c>
      <c r="J179" s="1977" t="s">
        <v>1309</v>
      </c>
    </row>
    <row r="180" spans="1:10" s="646" customFormat="1" ht="84" hidden="1" customHeight="1" x14ac:dyDescent="0.3">
      <c r="A180" s="1967"/>
      <c r="B180" s="1968"/>
      <c r="C180" s="1658" t="s">
        <v>18</v>
      </c>
      <c r="D180" s="1659">
        <v>13313.2</v>
      </c>
      <c r="E180" s="1659">
        <v>0</v>
      </c>
      <c r="F180" s="1660">
        <f t="shared" si="100"/>
        <v>0</v>
      </c>
      <c r="G180" s="1990"/>
      <c r="H180" s="1659">
        <f t="shared" si="102"/>
        <v>0</v>
      </c>
      <c r="I180" s="1659">
        <f t="shared" si="103"/>
        <v>0</v>
      </c>
      <c r="J180" s="1977"/>
    </row>
    <row r="181" spans="1:10" s="646" customFormat="1" ht="91.5" hidden="1" customHeight="1" x14ac:dyDescent="0.3">
      <c r="A181" s="1967"/>
      <c r="B181" s="1968"/>
      <c r="C181" s="1658" t="s">
        <v>16</v>
      </c>
      <c r="D181" s="1659">
        <v>8083.01</v>
      </c>
      <c r="E181" s="1659">
        <v>0</v>
      </c>
      <c r="F181" s="1660">
        <f t="shared" si="100"/>
        <v>0</v>
      </c>
      <c r="G181" s="1990"/>
      <c r="H181" s="1659">
        <f t="shared" si="102"/>
        <v>0</v>
      </c>
      <c r="I181" s="1659">
        <f t="shared" si="103"/>
        <v>0</v>
      </c>
      <c r="J181" s="1977"/>
    </row>
    <row r="182" spans="1:10" s="646" customFormat="1" ht="96" hidden="1" customHeight="1" x14ac:dyDescent="0.3">
      <c r="A182" s="1676"/>
      <c r="B182" s="1657" t="s">
        <v>925</v>
      </c>
      <c r="C182" s="1658" t="s">
        <v>19</v>
      </c>
      <c r="D182" s="1659">
        <v>7593</v>
      </c>
      <c r="E182" s="1659">
        <v>0</v>
      </c>
      <c r="F182" s="1660">
        <f t="shared" si="100"/>
        <v>0</v>
      </c>
      <c r="G182" s="1678"/>
      <c r="H182" s="1659">
        <f t="shared" si="102"/>
        <v>0</v>
      </c>
      <c r="I182" s="1659">
        <f t="shared" si="103"/>
        <v>0</v>
      </c>
      <c r="J182" s="1672"/>
    </row>
    <row r="183" spans="1:10" s="646" customFormat="1" ht="135" hidden="1" customHeight="1" x14ac:dyDescent="0.3">
      <c r="A183" s="1656" t="s">
        <v>115</v>
      </c>
      <c r="B183" s="1658" t="s">
        <v>591</v>
      </c>
      <c r="C183" s="1658" t="s">
        <v>16</v>
      </c>
      <c r="D183" s="1659">
        <v>34434</v>
      </c>
      <c r="E183" s="1659">
        <v>0</v>
      </c>
      <c r="F183" s="1660">
        <f t="shared" si="100"/>
        <v>0</v>
      </c>
      <c r="G183" s="1697" t="s">
        <v>910</v>
      </c>
      <c r="H183" s="1659">
        <f t="shared" si="102"/>
        <v>0</v>
      </c>
      <c r="I183" s="1659">
        <f t="shared" si="103"/>
        <v>0</v>
      </c>
      <c r="J183" s="1682"/>
    </row>
    <row r="184" spans="1:10" ht="24.75" hidden="1" customHeight="1" x14ac:dyDescent="0.3">
      <c r="A184" s="1976" t="s">
        <v>111</v>
      </c>
      <c r="B184" s="1973" t="s">
        <v>931</v>
      </c>
      <c r="C184" s="1666" t="s">
        <v>15</v>
      </c>
      <c r="D184" s="1667">
        <f>D185+D186+D187</f>
        <v>3215.94</v>
      </c>
      <c r="E184" s="1667">
        <f>E185+E186+E187</f>
        <v>0</v>
      </c>
      <c r="F184" s="1680">
        <f t="shared" si="94"/>
        <v>0</v>
      </c>
      <c r="G184" s="1974"/>
      <c r="H184" s="1667">
        <f>H185+H186+H187</f>
        <v>0</v>
      </c>
      <c r="I184" s="1667">
        <f>H184/D184*100</f>
        <v>0</v>
      </c>
      <c r="J184" s="1975"/>
    </row>
    <row r="185" spans="1:10" ht="56.25" hidden="1" x14ac:dyDescent="0.3">
      <c r="A185" s="1976"/>
      <c r="B185" s="1973"/>
      <c r="C185" s="1666" t="s">
        <v>18</v>
      </c>
      <c r="D185" s="1667">
        <f>D192</f>
        <v>2353.12</v>
      </c>
      <c r="E185" s="1667">
        <f>E192</f>
        <v>0</v>
      </c>
      <c r="F185" s="1680">
        <f t="shared" si="94"/>
        <v>0</v>
      </c>
      <c r="G185" s="1974"/>
      <c r="H185" s="1667">
        <f>H192</f>
        <v>0</v>
      </c>
      <c r="I185" s="1667">
        <f t="shared" ref="I185:I187" si="104">H185/D185*100</f>
        <v>0</v>
      </c>
      <c r="J185" s="1975"/>
    </row>
    <row r="186" spans="1:10" ht="75" hidden="1" x14ac:dyDescent="0.3">
      <c r="A186" s="1976"/>
      <c r="B186" s="1973"/>
      <c r="C186" s="1666" t="s">
        <v>16</v>
      </c>
      <c r="D186" s="1667">
        <f>D193</f>
        <v>784.38</v>
      </c>
      <c r="E186" s="1667">
        <f>E193</f>
        <v>0</v>
      </c>
      <c r="F186" s="1680">
        <f t="shared" si="94"/>
        <v>0</v>
      </c>
      <c r="G186" s="1974"/>
      <c r="H186" s="1667">
        <f>H193+H189</f>
        <v>0</v>
      </c>
      <c r="I186" s="1667">
        <f t="shared" si="104"/>
        <v>0</v>
      </c>
      <c r="J186" s="1975"/>
    </row>
    <row r="187" spans="1:10" ht="93.75" hidden="1" x14ac:dyDescent="0.3">
      <c r="A187" s="1976"/>
      <c r="B187" s="1973"/>
      <c r="C187" s="1666" t="s">
        <v>19</v>
      </c>
      <c r="D187" s="1667">
        <v>78.44</v>
      </c>
      <c r="E187" s="1667">
        <f>E194+E190</f>
        <v>0</v>
      </c>
      <c r="F187" s="1680">
        <f t="shared" si="94"/>
        <v>0</v>
      </c>
      <c r="G187" s="1974"/>
      <c r="H187" s="1667">
        <f>H190+H194</f>
        <v>0</v>
      </c>
      <c r="I187" s="1667">
        <f t="shared" si="104"/>
        <v>0</v>
      </c>
      <c r="J187" s="1975"/>
    </row>
    <row r="188" spans="1:10" hidden="1" x14ac:dyDescent="0.3">
      <c r="A188" s="1967" t="s">
        <v>309</v>
      </c>
      <c r="B188" s="1968" t="s">
        <v>233</v>
      </c>
      <c r="C188" s="1664" t="s">
        <v>15</v>
      </c>
      <c r="D188" s="1659">
        <f>D189+D190</f>
        <v>0</v>
      </c>
      <c r="E188" s="1659">
        <f>E189+E190</f>
        <v>0</v>
      </c>
      <c r="F188" s="1660">
        <v>0</v>
      </c>
      <c r="G188" s="1975"/>
      <c r="H188" s="1659">
        <f>H189+H190</f>
        <v>0</v>
      </c>
      <c r="I188" s="1659">
        <v>0</v>
      </c>
      <c r="J188" s="1977"/>
    </row>
    <row r="189" spans="1:10" ht="95.25" hidden="1" customHeight="1" x14ac:dyDescent="0.3">
      <c r="A189" s="1967"/>
      <c r="B189" s="1968"/>
      <c r="C189" s="1658" t="s">
        <v>16</v>
      </c>
      <c r="D189" s="1659">
        <v>0</v>
      </c>
      <c r="E189" s="1659">
        <v>0</v>
      </c>
      <c r="F189" s="1660">
        <v>0</v>
      </c>
      <c r="G189" s="1975"/>
      <c r="H189" s="1659">
        <v>0</v>
      </c>
      <c r="I189" s="1659">
        <v>0</v>
      </c>
      <c r="J189" s="1977"/>
    </row>
    <row r="190" spans="1:10" ht="99.75" hidden="1" customHeight="1" x14ac:dyDescent="0.3">
      <c r="A190" s="1967"/>
      <c r="B190" s="1968"/>
      <c r="C190" s="1658" t="s">
        <v>19</v>
      </c>
      <c r="D190" s="1659">
        <v>0</v>
      </c>
      <c r="E190" s="1659">
        <v>0</v>
      </c>
      <c r="F190" s="1660">
        <v>0</v>
      </c>
      <c r="G190" s="1975"/>
      <c r="H190" s="1659">
        <v>0</v>
      </c>
      <c r="I190" s="1659">
        <v>0</v>
      </c>
      <c r="J190" s="1977"/>
    </row>
    <row r="191" spans="1:10" ht="18.75" hidden="1" customHeight="1" x14ac:dyDescent="0.3">
      <c r="A191" s="1967" t="s">
        <v>115</v>
      </c>
      <c r="B191" s="1968" t="s">
        <v>395</v>
      </c>
      <c r="C191" s="1658" t="s">
        <v>15</v>
      </c>
      <c r="D191" s="1659">
        <f>D192+D193+D194</f>
        <v>3212.18</v>
      </c>
      <c r="E191" s="1659">
        <f>E192+E193+E194</f>
        <v>0</v>
      </c>
      <c r="F191" s="1660">
        <f>E191/D191*100</f>
        <v>0</v>
      </c>
      <c r="G191" s="1977" t="s">
        <v>947</v>
      </c>
      <c r="H191" s="1659">
        <f>H192+H193+H194</f>
        <v>0</v>
      </c>
      <c r="I191" s="1659">
        <f>H191/D191*100</f>
        <v>0</v>
      </c>
      <c r="J191" s="1977"/>
    </row>
    <row r="192" spans="1:10" ht="56.25" hidden="1" x14ac:dyDescent="0.3">
      <c r="A192" s="1967"/>
      <c r="B192" s="1968"/>
      <c r="C192" s="1658" t="s">
        <v>18</v>
      </c>
      <c r="D192" s="1659">
        <v>2353.12</v>
      </c>
      <c r="E192" s="1659">
        <v>0</v>
      </c>
      <c r="F192" s="1660">
        <f>E192/D192*100</f>
        <v>0</v>
      </c>
      <c r="G192" s="1977"/>
      <c r="H192" s="1659">
        <f>E192</f>
        <v>0</v>
      </c>
      <c r="I192" s="1659">
        <f>H192/D192*100</f>
        <v>0</v>
      </c>
      <c r="J192" s="1977"/>
    </row>
    <row r="193" spans="1:10" ht="75" hidden="1" x14ac:dyDescent="0.3">
      <c r="A193" s="1967"/>
      <c r="B193" s="1968"/>
      <c r="C193" s="1658" t="s">
        <v>16</v>
      </c>
      <c r="D193" s="1659">
        <v>784.38</v>
      </c>
      <c r="E193" s="1659">
        <v>0</v>
      </c>
      <c r="F193" s="1660">
        <f>E193/D193*100</f>
        <v>0</v>
      </c>
      <c r="G193" s="1977"/>
      <c r="H193" s="1659">
        <f>E193</f>
        <v>0</v>
      </c>
      <c r="I193" s="1659">
        <f>H193/D193*100</f>
        <v>0</v>
      </c>
      <c r="J193" s="1977"/>
    </row>
    <row r="194" spans="1:10" ht="93.75" hidden="1" x14ac:dyDescent="0.3">
      <c r="A194" s="1967"/>
      <c r="B194" s="1968"/>
      <c r="C194" s="1658" t="s">
        <v>19</v>
      </c>
      <c r="D194" s="1659">
        <v>74.680000000000007</v>
      </c>
      <c r="E194" s="1659">
        <v>0</v>
      </c>
      <c r="F194" s="1660">
        <f>E194/D194*100</f>
        <v>0</v>
      </c>
      <c r="G194" s="1977"/>
      <c r="H194" s="1659">
        <v>0</v>
      </c>
      <c r="I194" s="1659">
        <f>H194/D194*100</f>
        <v>0</v>
      </c>
      <c r="J194" s="1977"/>
    </row>
    <row r="195" spans="1:10" ht="23.25" hidden="1" customHeight="1" x14ac:dyDescent="0.3">
      <c r="A195" s="1704"/>
      <c r="B195" s="1709" t="s">
        <v>63</v>
      </c>
      <c r="C195" s="1670" t="s">
        <v>15</v>
      </c>
      <c r="D195" s="1667" t="e">
        <f>SUM(#REF!)</f>
        <v>#REF!</v>
      </c>
      <c r="E195" s="1667" t="e">
        <f>#REF!+#REF!+#REF!</f>
        <v>#REF!</v>
      </c>
      <c r="F195" s="1680" t="e">
        <f t="shared" si="94"/>
        <v>#REF!</v>
      </c>
      <c r="G195" s="1667"/>
      <c r="H195" s="1667" t="e">
        <f>SUM(#REF!)</f>
        <v>#REF!</v>
      </c>
      <c r="I195" s="1667" t="e">
        <f>H195/D195*100</f>
        <v>#REF!</v>
      </c>
      <c r="J195" s="1667"/>
    </row>
    <row r="196" spans="1:10" ht="29.25" customHeight="1" x14ac:dyDescent="0.3">
      <c r="A196" s="1987" t="s">
        <v>1044</v>
      </c>
      <c r="B196" s="1987"/>
      <c r="C196" s="1987"/>
      <c r="D196" s="1987"/>
      <c r="E196" s="1987"/>
      <c r="F196" s="1987"/>
      <c r="G196" s="1987"/>
      <c r="H196" s="1987"/>
      <c r="I196" s="1987"/>
      <c r="J196" s="1987"/>
    </row>
    <row r="197" spans="1:10" ht="95.25" customHeight="1" x14ac:dyDescent="0.3">
      <c r="A197" s="1710" t="s">
        <v>9</v>
      </c>
      <c r="B197" s="1666" t="s">
        <v>1045</v>
      </c>
      <c r="C197" s="1666" t="s">
        <v>19</v>
      </c>
      <c r="D197" s="1667">
        <f>D198+D200</f>
        <v>116894.03</v>
      </c>
      <c r="E197" s="1667">
        <f>E198+E200</f>
        <v>36012.19</v>
      </c>
      <c r="F197" s="1668">
        <f>E197/D197*100</f>
        <v>30.807552789479498</v>
      </c>
      <c r="G197" s="1682"/>
      <c r="H197" s="1667">
        <f>E197</f>
        <v>36012.19</v>
      </c>
      <c r="I197" s="1665">
        <f t="shared" ref="I197:I219" si="105">F197</f>
        <v>30.807552789479498</v>
      </c>
      <c r="J197" s="1705"/>
    </row>
    <row r="198" spans="1:10" s="648" customFormat="1" ht="129.75" customHeight="1" x14ac:dyDescent="0.25">
      <c r="A198" s="1679" t="s">
        <v>21</v>
      </c>
      <c r="B198" s="1658" t="s">
        <v>1321</v>
      </c>
      <c r="C198" s="1658" t="s">
        <v>19</v>
      </c>
      <c r="D198" s="1659">
        <v>109216.93</v>
      </c>
      <c r="E198" s="1659">
        <v>35007.39</v>
      </c>
      <c r="F198" s="1660">
        <f>E198/D198*100</f>
        <v>32.053080049036353</v>
      </c>
      <c r="G198" s="1658" t="s">
        <v>1504</v>
      </c>
      <c r="H198" s="1659">
        <f>E198</f>
        <v>35007.39</v>
      </c>
      <c r="I198" s="1662">
        <f t="shared" si="105"/>
        <v>32.053080049036353</v>
      </c>
      <c r="J198" s="1981"/>
    </row>
    <row r="199" spans="1:10" ht="6" hidden="1" customHeight="1" x14ac:dyDescent="0.3">
      <c r="A199" s="1679" t="s">
        <v>21</v>
      </c>
      <c r="B199" s="1670"/>
      <c r="C199" s="1658" t="s">
        <v>19</v>
      </c>
      <c r="D199" s="1667"/>
      <c r="E199" s="1667"/>
      <c r="F199" s="1680"/>
      <c r="G199" s="1673"/>
      <c r="H199" s="1667"/>
      <c r="I199" s="1665">
        <f t="shared" si="105"/>
        <v>0</v>
      </c>
      <c r="J199" s="1981"/>
    </row>
    <row r="200" spans="1:10" ht="93" customHeight="1" x14ac:dyDescent="0.3">
      <c r="A200" s="1679" t="s">
        <v>25</v>
      </c>
      <c r="B200" s="1658" t="s">
        <v>1046</v>
      </c>
      <c r="C200" s="1658" t="s">
        <v>19</v>
      </c>
      <c r="D200" s="1659">
        <v>7677.1</v>
      </c>
      <c r="E200" s="1659">
        <v>1004.8</v>
      </c>
      <c r="F200" s="1711">
        <f>E200/D200*100</f>
        <v>13.088275520704432</v>
      </c>
      <c r="G200" s="1712" t="s">
        <v>1497</v>
      </c>
      <c r="H200" s="1659">
        <f>E200</f>
        <v>1004.8</v>
      </c>
      <c r="I200" s="1662">
        <f>H200/D200*100</f>
        <v>13.088275520704432</v>
      </c>
      <c r="J200" s="1981" t="s">
        <v>1824</v>
      </c>
    </row>
    <row r="201" spans="1:10" ht="166.5" hidden="1" customHeight="1" x14ac:dyDescent="0.3">
      <c r="A201" s="1704" t="s">
        <v>12</v>
      </c>
      <c r="B201" s="1670" t="s">
        <v>1177</v>
      </c>
      <c r="C201" s="1666" t="s">
        <v>16</v>
      </c>
      <c r="D201" s="1667">
        <f>D202</f>
        <v>0</v>
      </c>
      <c r="E201" s="1667">
        <f>E202</f>
        <v>0</v>
      </c>
      <c r="F201" s="1711" t="e">
        <f t="shared" ref="F201:F202" si="106">E201/D201*100</f>
        <v>#DIV/0!</v>
      </c>
      <c r="G201" s="1713"/>
      <c r="H201" s="1667">
        <f>E201</f>
        <v>0</v>
      </c>
      <c r="I201" s="1662" t="e">
        <f t="shared" ref="I201:I202" si="107">H201/D201*100</f>
        <v>#DIV/0!</v>
      </c>
      <c r="J201" s="1981"/>
    </row>
    <row r="202" spans="1:10" ht="150.75" hidden="1" customHeight="1" x14ac:dyDescent="0.3">
      <c r="A202" s="1656" t="s">
        <v>65</v>
      </c>
      <c r="B202" s="1657" t="s">
        <v>1322</v>
      </c>
      <c r="C202" s="1666" t="s">
        <v>16</v>
      </c>
      <c r="D202" s="1659">
        <v>0</v>
      </c>
      <c r="E202" s="1659">
        <v>0</v>
      </c>
      <c r="F202" s="1711" t="e">
        <f t="shared" si="106"/>
        <v>#DIV/0!</v>
      </c>
      <c r="G202" s="1712" t="s">
        <v>1418</v>
      </c>
      <c r="H202" s="1659">
        <f>E202</f>
        <v>0</v>
      </c>
      <c r="I202" s="1662" t="e">
        <f t="shared" si="107"/>
        <v>#DIV/0!</v>
      </c>
      <c r="J202" s="1712" t="s">
        <v>1416</v>
      </c>
    </row>
    <row r="203" spans="1:10" ht="94.5" customHeight="1" x14ac:dyDescent="0.3">
      <c r="A203" s="1704" t="s">
        <v>12</v>
      </c>
      <c r="B203" s="1666" t="s">
        <v>1047</v>
      </c>
      <c r="C203" s="1666" t="s">
        <v>19</v>
      </c>
      <c r="D203" s="1667">
        <f>D204</f>
        <v>71144.17</v>
      </c>
      <c r="E203" s="1667">
        <f>E204</f>
        <v>0</v>
      </c>
      <c r="F203" s="1680">
        <f>E203/D203*100</f>
        <v>0</v>
      </c>
      <c r="G203" s="1682"/>
      <c r="H203" s="1667">
        <f>E203</f>
        <v>0</v>
      </c>
      <c r="I203" s="1665">
        <f t="shared" si="105"/>
        <v>0</v>
      </c>
      <c r="J203" s="1673"/>
    </row>
    <row r="204" spans="1:10" ht="92.25" customHeight="1" x14ac:dyDescent="0.3">
      <c r="A204" s="1679" t="s">
        <v>13</v>
      </c>
      <c r="B204" s="1658" t="s">
        <v>1486</v>
      </c>
      <c r="C204" s="1658" t="s">
        <v>19</v>
      </c>
      <c r="D204" s="1659">
        <v>71144.17</v>
      </c>
      <c r="E204" s="1659">
        <v>0</v>
      </c>
      <c r="F204" s="1660">
        <f>E204/D204*100</f>
        <v>0</v>
      </c>
      <c r="G204" s="1712"/>
      <c r="H204" s="1659">
        <f>E204</f>
        <v>0</v>
      </c>
      <c r="I204" s="1662">
        <f t="shared" si="105"/>
        <v>0</v>
      </c>
      <c r="J204" s="1712" t="s">
        <v>1832</v>
      </c>
    </row>
    <row r="205" spans="1:10" ht="33.75" hidden="1" customHeight="1" x14ac:dyDescent="0.3">
      <c r="A205" s="1670"/>
      <c r="B205" s="1701"/>
      <c r="C205" s="1666" t="s">
        <v>211</v>
      </c>
      <c r="D205" s="1667">
        <f>D199</f>
        <v>0</v>
      </c>
      <c r="E205" s="1667">
        <f>E199</f>
        <v>0</v>
      </c>
      <c r="F205" s="1660" t="e">
        <f t="shared" ref="F205:F208" si="108">E205/D205*100</f>
        <v>#DIV/0!</v>
      </c>
      <c r="G205" s="1673"/>
      <c r="H205" s="1667">
        <f>H199</f>
        <v>0</v>
      </c>
      <c r="I205" s="1665" t="e">
        <f t="shared" si="105"/>
        <v>#DIV/0!</v>
      </c>
      <c r="J205" s="1673"/>
    </row>
    <row r="206" spans="1:10" ht="41.25" hidden="1" customHeight="1" x14ac:dyDescent="0.3">
      <c r="A206" s="1704" t="s">
        <v>14</v>
      </c>
      <c r="B206" s="1670" t="s">
        <v>932</v>
      </c>
      <c r="C206" s="1666" t="s">
        <v>16</v>
      </c>
      <c r="D206" s="1667">
        <v>0</v>
      </c>
      <c r="E206" s="1667">
        <v>0</v>
      </c>
      <c r="F206" s="1660" t="e">
        <f t="shared" si="108"/>
        <v>#DIV/0!</v>
      </c>
      <c r="G206" s="1691"/>
      <c r="H206" s="1667">
        <v>0</v>
      </c>
      <c r="I206" s="1665">
        <v>0</v>
      </c>
      <c r="J206" s="1673"/>
    </row>
    <row r="207" spans="1:10" ht="150" hidden="1" x14ac:dyDescent="0.3">
      <c r="A207" s="1679" t="s">
        <v>17</v>
      </c>
      <c r="B207" s="1714" t="s">
        <v>389</v>
      </c>
      <c r="C207" s="1658" t="s">
        <v>16</v>
      </c>
      <c r="D207" s="1659">
        <v>0</v>
      </c>
      <c r="E207" s="1659">
        <v>0</v>
      </c>
      <c r="F207" s="1660" t="e">
        <f t="shared" si="108"/>
        <v>#DIV/0!</v>
      </c>
      <c r="G207" s="1682"/>
      <c r="H207" s="1659">
        <v>0</v>
      </c>
      <c r="I207" s="1662">
        <v>0</v>
      </c>
      <c r="J207" s="1682" t="s">
        <v>738</v>
      </c>
    </row>
    <row r="208" spans="1:10" ht="24" hidden="1" customHeight="1" x14ac:dyDescent="0.3">
      <c r="A208" s="1976" t="s">
        <v>14</v>
      </c>
      <c r="B208" s="1973" t="s">
        <v>1340</v>
      </c>
      <c r="C208" s="1666" t="s">
        <v>15</v>
      </c>
      <c r="D208" s="1667">
        <f>D209+D210+D211</f>
        <v>0</v>
      </c>
      <c r="E208" s="1667">
        <f>E209+E210+E211</f>
        <v>0</v>
      </c>
      <c r="F208" s="1668" t="e">
        <f t="shared" si="108"/>
        <v>#DIV/0!</v>
      </c>
      <c r="G208" s="1713"/>
      <c r="H208" s="1667">
        <f>E208</f>
        <v>0</v>
      </c>
      <c r="I208" s="1665" t="e">
        <f>F208</f>
        <v>#DIV/0!</v>
      </c>
      <c r="J208" s="1682"/>
    </row>
    <row r="209" spans="1:10" ht="4.5" hidden="1" customHeight="1" x14ac:dyDescent="0.3">
      <c r="A209" s="1976"/>
      <c r="B209" s="1973"/>
      <c r="C209" s="1666" t="s">
        <v>19</v>
      </c>
      <c r="D209" s="1667">
        <f t="shared" ref="D209:E211" si="109">D213</f>
        <v>0</v>
      </c>
      <c r="E209" s="1667">
        <f t="shared" si="109"/>
        <v>0</v>
      </c>
      <c r="F209" s="1680" t="e">
        <f>E209/D209*100</f>
        <v>#DIV/0!</v>
      </c>
      <c r="G209" s="1682"/>
      <c r="H209" s="1667">
        <f t="shared" ref="H209:H217" si="110">E209</f>
        <v>0</v>
      </c>
      <c r="I209" s="1665" t="e">
        <f t="shared" ref="I209:I215" si="111">F209</f>
        <v>#DIV/0!</v>
      </c>
      <c r="J209" s="1673"/>
    </row>
    <row r="210" spans="1:10" s="649" customFormat="1" ht="56.25" hidden="1" customHeight="1" x14ac:dyDescent="0.25">
      <c r="A210" s="1976"/>
      <c r="B210" s="1973"/>
      <c r="C210" s="1670" t="s">
        <v>18</v>
      </c>
      <c r="D210" s="1667">
        <f t="shared" si="109"/>
        <v>0</v>
      </c>
      <c r="E210" s="1667">
        <f t="shared" si="109"/>
        <v>0</v>
      </c>
      <c r="F210" s="1680" t="e">
        <f t="shared" ref="F210:F212" si="112">E210/D210*100</f>
        <v>#DIV/0!</v>
      </c>
      <c r="G210" s="1713"/>
      <c r="H210" s="1667">
        <f t="shared" si="110"/>
        <v>0</v>
      </c>
      <c r="I210" s="1665" t="e">
        <f t="shared" ref="I210:I211" si="113">F210</f>
        <v>#DIV/0!</v>
      </c>
      <c r="J210" s="1715"/>
    </row>
    <row r="211" spans="1:10" s="651" customFormat="1" ht="75" hidden="1" customHeight="1" x14ac:dyDescent="0.3">
      <c r="A211" s="1976"/>
      <c r="B211" s="1973"/>
      <c r="C211" s="1666" t="s">
        <v>16</v>
      </c>
      <c r="D211" s="1667">
        <f t="shared" si="109"/>
        <v>0</v>
      </c>
      <c r="E211" s="1667">
        <f t="shared" si="109"/>
        <v>0</v>
      </c>
      <c r="F211" s="1680" t="e">
        <f t="shared" si="112"/>
        <v>#DIV/0!</v>
      </c>
      <c r="G211" s="1713"/>
      <c r="H211" s="1667">
        <f t="shared" si="110"/>
        <v>0</v>
      </c>
      <c r="I211" s="1665" t="e">
        <f t="shared" si="113"/>
        <v>#DIV/0!</v>
      </c>
      <c r="J211" s="1715"/>
    </row>
    <row r="212" spans="1:10" s="651" customFormat="1" ht="30" hidden="1" customHeight="1" x14ac:dyDescent="0.3">
      <c r="A212" s="2022" t="s">
        <v>17</v>
      </c>
      <c r="B212" s="1968" t="s">
        <v>1048</v>
      </c>
      <c r="C212" s="1658" t="s">
        <v>15</v>
      </c>
      <c r="D212" s="1659">
        <f>D213+D214+D215</f>
        <v>0</v>
      </c>
      <c r="E212" s="1659">
        <f>E213+E214+E215</f>
        <v>0</v>
      </c>
      <c r="F212" s="1711" t="e">
        <f t="shared" si="112"/>
        <v>#DIV/0!</v>
      </c>
      <c r="G212" s="2024" t="s">
        <v>1419</v>
      </c>
      <c r="H212" s="1659">
        <f t="shared" si="110"/>
        <v>0</v>
      </c>
      <c r="I212" s="1662" t="e">
        <f t="shared" ref="I212" si="114">F212</f>
        <v>#DIV/0!</v>
      </c>
      <c r="J212" s="1986"/>
    </row>
    <row r="213" spans="1:10" ht="141.75" hidden="1" customHeight="1" x14ac:dyDescent="0.3">
      <c r="A213" s="2022"/>
      <c r="B213" s="1968"/>
      <c r="C213" s="1658" t="s">
        <v>19</v>
      </c>
      <c r="D213" s="1659">
        <v>0</v>
      </c>
      <c r="E213" s="1659">
        <v>0</v>
      </c>
      <c r="F213" s="1660" t="e">
        <f>E213/D213*100</f>
        <v>#DIV/0!</v>
      </c>
      <c r="G213" s="2024"/>
      <c r="H213" s="1659">
        <f t="shared" si="110"/>
        <v>0</v>
      </c>
      <c r="I213" s="1662" t="e">
        <f t="shared" si="111"/>
        <v>#DIV/0!</v>
      </c>
      <c r="J213" s="1986"/>
    </row>
    <row r="214" spans="1:10" s="652" customFormat="1" ht="60.75" hidden="1" customHeight="1" x14ac:dyDescent="0.25">
      <c r="A214" s="2022"/>
      <c r="B214" s="1968" t="s">
        <v>1423</v>
      </c>
      <c r="C214" s="1657" t="s">
        <v>18</v>
      </c>
      <c r="D214" s="1659">
        <v>0</v>
      </c>
      <c r="E214" s="1659">
        <v>0</v>
      </c>
      <c r="F214" s="1711" t="e">
        <f t="shared" ref="F214:F216" si="115">E214/D214*100</f>
        <v>#DIV/0!</v>
      </c>
      <c r="G214" s="1974"/>
      <c r="H214" s="1659">
        <f t="shared" si="110"/>
        <v>0</v>
      </c>
      <c r="I214" s="1662" t="e">
        <f t="shared" si="111"/>
        <v>#DIV/0!</v>
      </c>
      <c r="J214" s="1716"/>
    </row>
    <row r="215" spans="1:10" ht="74.25" hidden="1" customHeight="1" x14ac:dyDescent="0.3">
      <c r="A215" s="2022"/>
      <c r="B215" s="1968"/>
      <c r="C215" s="1658" t="s">
        <v>16</v>
      </c>
      <c r="D215" s="1659">
        <v>0</v>
      </c>
      <c r="E215" s="1659">
        <v>0</v>
      </c>
      <c r="F215" s="1711" t="e">
        <f t="shared" si="115"/>
        <v>#DIV/0!</v>
      </c>
      <c r="G215" s="1974"/>
      <c r="H215" s="1659">
        <f t="shared" si="110"/>
        <v>0</v>
      </c>
      <c r="I215" s="1662" t="e">
        <f t="shared" si="111"/>
        <v>#DIV/0!</v>
      </c>
      <c r="J215" s="1716"/>
    </row>
    <row r="216" spans="1:10" ht="22.5" customHeight="1" x14ac:dyDescent="0.3">
      <c r="A216" s="2022"/>
      <c r="B216" s="1987" t="s">
        <v>63</v>
      </c>
      <c r="C216" s="1666" t="s">
        <v>15</v>
      </c>
      <c r="D216" s="1667">
        <f>D217</f>
        <v>188038.2</v>
      </c>
      <c r="E216" s="1667">
        <f>E217</f>
        <v>36012.19</v>
      </c>
      <c r="F216" s="1680">
        <f t="shared" si="115"/>
        <v>19.151528785108557</v>
      </c>
      <c r="G216" s="1717"/>
      <c r="H216" s="1667">
        <f t="shared" si="110"/>
        <v>36012.19</v>
      </c>
      <c r="I216" s="1665">
        <f t="shared" ref="I216" si="116">F216</f>
        <v>19.151528785108557</v>
      </c>
      <c r="J216" s="1683"/>
    </row>
    <row r="217" spans="1:10" ht="93.75" customHeight="1" x14ac:dyDescent="0.3">
      <c r="A217" s="2022"/>
      <c r="B217" s="1987"/>
      <c r="C217" s="1666" t="s">
        <v>19</v>
      </c>
      <c r="D217" s="1667">
        <f>D209+D203+D197</f>
        <v>188038.2</v>
      </c>
      <c r="E217" s="1667">
        <f>E209+E203+E197</f>
        <v>36012.19</v>
      </c>
      <c r="F217" s="1668">
        <f>E217/D217*100</f>
        <v>19.151528785108557</v>
      </c>
      <c r="G217" s="1682"/>
      <c r="H217" s="1667">
        <f t="shared" si="110"/>
        <v>36012.19</v>
      </c>
      <c r="I217" s="1665">
        <f>H217/D217*100</f>
        <v>19.151528785108557</v>
      </c>
      <c r="J217" s="1673"/>
    </row>
    <row r="218" spans="1:10" ht="35.25" customHeight="1" x14ac:dyDescent="0.3">
      <c r="A218" s="1987" t="s">
        <v>385</v>
      </c>
      <c r="B218" s="1987"/>
      <c r="C218" s="1987"/>
      <c r="D218" s="1987"/>
      <c r="E218" s="1987"/>
      <c r="F218" s="1987"/>
      <c r="G218" s="1987"/>
      <c r="H218" s="1987"/>
      <c r="I218" s="1987"/>
      <c r="J218" s="1987"/>
    </row>
    <row r="219" spans="1:10" s="649" customFormat="1" ht="67.5" hidden="1" customHeight="1" x14ac:dyDescent="0.25">
      <c r="A219" s="1718"/>
      <c r="B219" s="1670"/>
      <c r="C219" s="1671" t="s">
        <v>211</v>
      </c>
      <c r="D219" s="1667"/>
      <c r="E219" s="1667"/>
      <c r="F219" s="1680"/>
      <c r="G219" s="1977"/>
      <c r="H219" s="1667"/>
      <c r="I219" s="1667">
        <f t="shared" si="105"/>
        <v>0</v>
      </c>
      <c r="J219" s="1978"/>
    </row>
    <row r="220" spans="1:10" s="649" customFormat="1" ht="98.25" customHeight="1" x14ac:dyDescent="0.25">
      <c r="A220" s="1710" t="s">
        <v>9</v>
      </c>
      <c r="B220" s="1670" t="s">
        <v>933</v>
      </c>
      <c r="C220" s="1666" t="s">
        <v>19</v>
      </c>
      <c r="D220" s="1667">
        <f>D221+D222</f>
        <v>26286</v>
      </c>
      <c r="E220" s="1667">
        <f>E221+E222</f>
        <v>6309.33</v>
      </c>
      <c r="F220" s="1680">
        <f t="shared" ref="F220:F228" si="117">E220/D220*100</f>
        <v>24.0026249714677</v>
      </c>
      <c r="G220" s="1977"/>
      <c r="H220" s="1667">
        <f>H221+H222</f>
        <v>6309.33</v>
      </c>
      <c r="I220" s="1665">
        <f>F220</f>
        <v>24.0026249714677</v>
      </c>
      <c r="J220" s="1978"/>
    </row>
    <row r="221" spans="1:10" ht="112.5" customHeight="1" x14ac:dyDescent="0.3">
      <c r="A221" s="1702" t="s">
        <v>21</v>
      </c>
      <c r="B221" s="1658" t="s">
        <v>1420</v>
      </c>
      <c r="C221" s="1658" t="s">
        <v>19</v>
      </c>
      <c r="D221" s="1659">
        <v>24368</v>
      </c>
      <c r="E221" s="1659">
        <v>5509.33</v>
      </c>
      <c r="F221" s="1660">
        <f>E221/D221*100</f>
        <v>22.608872291529874</v>
      </c>
      <c r="G221" s="1712" t="s">
        <v>1377</v>
      </c>
      <c r="H221" s="1659">
        <f>E221</f>
        <v>5509.33</v>
      </c>
      <c r="I221" s="1662">
        <f>F221</f>
        <v>22.608872291529874</v>
      </c>
      <c r="J221" s="1683" t="s">
        <v>1499</v>
      </c>
    </row>
    <row r="222" spans="1:10" ht="131.25" customHeight="1" x14ac:dyDescent="0.3">
      <c r="A222" s="2023" t="s">
        <v>25</v>
      </c>
      <c r="B222" s="1968" t="s">
        <v>235</v>
      </c>
      <c r="C222" s="1968" t="s">
        <v>19</v>
      </c>
      <c r="D222" s="1979">
        <v>1918</v>
      </c>
      <c r="E222" s="1979">
        <v>800</v>
      </c>
      <c r="F222" s="1995">
        <f>E222/D222*100</f>
        <v>41.710114702815432</v>
      </c>
      <c r="G222" s="2024" t="s">
        <v>1505</v>
      </c>
      <c r="H222" s="1979">
        <f>E222</f>
        <v>800</v>
      </c>
      <c r="I222" s="2025">
        <f t="shared" ref="I222:I231" si="118">F222</f>
        <v>41.710114702815432</v>
      </c>
      <c r="J222" s="2024" t="s">
        <v>1506</v>
      </c>
    </row>
    <row r="223" spans="1:10" ht="0.75" hidden="1" customHeight="1" x14ac:dyDescent="0.3">
      <c r="A223" s="2023"/>
      <c r="B223" s="1968"/>
      <c r="C223" s="1968"/>
      <c r="D223" s="1979"/>
      <c r="E223" s="1979"/>
      <c r="F223" s="1995"/>
      <c r="G223" s="2024"/>
      <c r="H223" s="1979"/>
      <c r="I223" s="2025"/>
      <c r="J223" s="2024"/>
    </row>
    <row r="224" spans="1:10" ht="102" customHeight="1" x14ac:dyDescent="0.3">
      <c r="A224" s="1695"/>
      <c r="B224" s="1709" t="s">
        <v>72</v>
      </c>
      <c r="C224" s="1666" t="s">
        <v>19</v>
      </c>
      <c r="D224" s="1669">
        <f>D220</f>
        <v>26286</v>
      </c>
      <c r="E224" s="1669">
        <f>E220</f>
        <v>6309.33</v>
      </c>
      <c r="F224" s="1680">
        <f t="shared" si="117"/>
        <v>24.0026249714677</v>
      </c>
      <c r="G224" s="1705"/>
      <c r="H224" s="1669">
        <f>H220</f>
        <v>6309.33</v>
      </c>
      <c r="I224" s="1665">
        <f t="shared" si="118"/>
        <v>24.0026249714677</v>
      </c>
      <c r="J224" s="1705"/>
    </row>
    <row r="225" spans="1:10" ht="29.25" customHeight="1" x14ac:dyDescent="0.3">
      <c r="A225" s="1976"/>
      <c r="B225" s="1987" t="s">
        <v>23</v>
      </c>
      <c r="C225" s="1701" t="s">
        <v>15</v>
      </c>
      <c r="D225" s="1667">
        <f>SUM(D226:D228)</f>
        <v>8183501.3909999998</v>
      </c>
      <c r="E225" s="1667">
        <f>SUM(E226:E228)</f>
        <v>1849863.2740000002</v>
      </c>
      <c r="F225" s="1680">
        <f t="shared" si="117"/>
        <v>22.604789632399054</v>
      </c>
      <c r="G225" s="1978"/>
      <c r="H225" s="1667">
        <f>E225</f>
        <v>1849863.2740000002</v>
      </c>
      <c r="I225" s="1665">
        <f>H225/D225*100</f>
        <v>22.604789632399054</v>
      </c>
      <c r="J225" s="1978"/>
    </row>
    <row r="226" spans="1:10" s="649" customFormat="1" ht="57" customHeight="1" x14ac:dyDescent="0.25">
      <c r="A226" s="1976"/>
      <c r="B226" s="1987"/>
      <c r="C226" s="1670" t="s">
        <v>18</v>
      </c>
      <c r="D226" s="1667">
        <f>D130</f>
        <v>277424.99400000001</v>
      </c>
      <c r="E226" s="1667">
        <f>E130</f>
        <v>55469.491999999998</v>
      </c>
      <c r="F226" s="1680">
        <f t="shared" si="117"/>
        <v>19.994410453154771</v>
      </c>
      <c r="G226" s="1978"/>
      <c r="H226" s="1667">
        <f>E226</f>
        <v>55469.491999999998</v>
      </c>
      <c r="I226" s="1665">
        <f t="shared" si="118"/>
        <v>19.994410453154771</v>
      </c>
      <c r="J226" s="1978"/>
    </row>
    <row r="227" spans="1:10" ht="77.25" customHeight="1" x14ac:dyDescent="0.3">
      <c r="A227" s="1976"/>
      <c r="B227" s="1987"/>
      <c r="C227" s="1666" t="s">
        <v>16</v>
      </c>
      <c r="D227" s="1667">
        <f>D131</f>
        <v>6106435.8559999997</v>
      </c>
      <c r="E227" s="1667">
        <f>E131</f>
        <v>1406650.388</v>
      </c>
      <c r="F227" s="1680">
        <f t="shared" si="117"/>
        <v>23.035538588649349</v>
      </c>
      <c r="G227" s="1978"/>
      <c r="H227" s="1667">
        <f>E227</f>
        <v>1406650.388</v>
      </c>
      <c r="I227" s="1665">
        <f t="shared" si="118"/>
        <v>23.035538588649349</v>
      </c>
      <c r="J227" s="1978"/>
    </row>
    <row r="228" spans="1:10" ht="93" customHeight="1" x14ac:dyDescent="0.3">
      <c r="A228" s="1976"/>
      <c r="B228" s="1987"/>
      <c r="C228" s="1666" t="s">
        <v>19</v>
      </c>
      <c r="D228" s="1667">
        <f>D224+D217+D132</f>
        <v>1799640.5410000002</v>
      </c>
      <c r="E228" s="1667">
        <f>E224+E217+E132</f>
        <v>387743.39400000003</v>
      </c>
      <c r="F228" s="1680">
        <f t="shared" si="117"/>
        <v>21.54560231147849</v>
      </c>
      <c r="G228" s="1978"/>
      <c r="H228" s="1667">
        <f>E228</f>
        <v>387743.39400000003</v>
      </c>
      <c r="I228" s="1665">
        <f t="shared" si="118"/>
        <v>21.54560231147849</v>
      </c>
      <c r="J228" s="1978"/>
    </row>
    <row r="229" spans="1:10" s="649" customFormat="1" ht="76.5" hidden="1" customHeight="1" x14ac:dyDescent="0.25">
      <c r="A229" s="2016"/>
      <c r="B229" s="2018" t="s">
        <v>236</v>
      </c>
      <c r="C229" s="653" t="s">
        <v>211</v>
      </c>
      <c r="D229" s="654"/>
      <c r="E229" s="654"/>
      <c r="F229" s="1132"/>
      <c r="G229" s="2020"/>
      <c r="H229" s="654"/>
      <c r="I229" s="654">
        <f t="shared" si="118"/>
        <v>0</v>
      </c>
      <c r="J229" s="2020"/>
    </row>
    <row r="230" spans="1:10" ht="72.75" hidden="1" customHeight="1" x14ac:dyDescent="0.3">
      <c r="A230" s="2017"/>
      <c r="B230" s="2018"/>
      <c r="C230" s="653" t="s">
        <v>237</v>
      </c>
      <c r="D230" s="655"/>
      <c r="E230" s="655"/>
      <c r="F230" s="1133"/>
      <c r="G230" s="2020"/>
      <c r="H230" s="655"/>
      <c r="I230" s="655">
        <f t="shared" si="118"/>
        <v>0</v>
      </c>
      <c r="J230" s="2020"/>
    </row>
    <row r="231" spans="1:10" ht="3.75" hidden="1" customHeight="1" x14ac:dyDescent="0.3">
      <c r="A231" s="2017"/>
      <c r="B231" s="2019"/>
      <c r="C231" s="656" t="s">
        <v>238</v>
      </c>
      <c r="D231" s="655">
        <f>SUM(D229:D230)</f>
        <v>0</v>
      </c>
      <c r="E231" s="655">
        <f>SUM(E229:E230)</f>
        <v>0</v>
      </c>
      <c r="F231" s="1133"/>
      <c r="G231" s="2021"/>
      <c r="H231" s="655">
        <f>SUM(H229:H230)</f>
        <v>0</v>
      </c>
      <c r="I231" s="655">
        <f t="shared" si="118"/>
        <v>0</v>
      </c>
      <c r="J231" s="2021"/>
    </row>
    <row r="232" spans="1:10" x14ac:dyDescent="0.3">
      <c r="A232" s="657"/>
      <c r="B232" s="658"/>
      <c r="C232" s="657"/>
      <c r="D232" s="657"/>
      <c r="E232" s="657"/>
      <c r="F232" s="1134"/>
      <c r="G232" s="650"/>
      <c r="H232" s="657"/>
      <c r="I232" s="657"/>
      <c r="J232" s="650"/>
    </row>
  </sheetData>
  <sheetProtection selectLockedCells="1" selectUnlockedCells="1"/>
  <mergeCells count="244">
    <mergeCell ref="A125:A127"/>
    <mergeCell ref="B125:B127"/>
    <mergeCell ref="B107:B110"/>
    <mergeCell ref="A107:A110"/>
    <mergeCell ref="A104:A106"/>
    <mergeCell ref="B104:B106"/>
    <mergeCell ref="B94:B95"/>
    <mergeCell ref="B96:B97"/>
    <mergeCell ref="G94:G95"/>
    <mergeCell ref="G96:G97"/>
    <mergeCell ref="A111:A114"/>
    <mergeCell ref="A96:A97"/>
    <mergeCell ref="G107:G108"/>
    <mergeCell ref="G101:G102"/>
    <mergeCell ref="A94:A95"/>
    <mergeCell ref="A118:A120"/>
    <mergeCell ref="B118:B120"/>
    <mergeCell ref="B121:B124"/>
    <mergeCell ref="G121:G124"/>
    <mergeCell ref="A121:A124"/>
    <mergeCell ref="G125:G127"/>
    <mergeCell ref="J94:J95"/>
    <mergeCell ref="J96:J97"/>
    <mergeCell ref="B98:B99"/>
    <mergeCell ref="A98:A99"/>
    <mergeCell ref="G98:G99"/>
    <mergeCell ref="B212:B213"/>
    <mergeCell ref="B214:B215"/>
    <mergeCell ref="A214:A215"/>
    <mergeCell ref="J39:J42"/>
    <mergeCell ref="G56:G58"/>
    <mergeCell ref="J56:J58"/>
    <mergeCell ref="G104:G106"/>
    <mergeCell ref="J104:J106"/>
    <mergeCell ref="G111:G114"/>
    <mergeCell ref="J111:J114"/>
    <mergeCell ref="G118:G120"/>
    <mergeCell ref="J118:J120"/>
    <mergeCell ref="B168:B170"/>
    <mergeCell ref="G168:G170"/>
    <mergeCell ref="J168:J170"/>
    <mergeCell ref="B150:B151"/>
    <mergeCell ref="A150:A151"/>
    <mergeCell ref="C150:C151"/>
    <mergeCell ref="D150:D151"/>
    <mergeCell ref="J107:J108"/>
    <mergeCell ref="A212:A213"/>
    <mergeCell ref="J222:J223"/>
    <mergeCell ref="G147:G149"/>
    <mergeCell ref="J147:J149"/>
    <mergeCell ref="A147:A149"/>
    <mergeCell ref="B147:B149"/>
    <mergeCell ref="J152:J153"/>
    <mergeCell ref="J198:J199"/>
    <mergeCell ref="G186:G187"/>
    <mergeCell ref="J186:J187"/>
    <mergeCell ref="A171:A174"/>
    <mergeCell ref="B171:B174"/>
    <mergeCell ref="A175:A178"/>
    <mergeCell ref="B175:B178"/>
    <mergeCell ref="G175:G178"/>
    <mergeCell ref="J175:J178"/>
    <mergeCell ref="A179:A181"/>
    <mergeCell ref="B163:B166"/>
    <mergeCell ref="A168:A170"/>
    <mergeCell ref="G212:G213"/>
    <mergeCell ref="G214:G215"/>
    <mergeCell ref="J212:J213"/>
    <mergeCell ref="B111:B114"/>
    <mergeCell ref="A229:A231"/>
    <mergeCell ref="B229:B231"/>
    <mergeCell ref="G229:G231"/>
    <mergeCell ref="J229:J231"/>
    <mergeCell ref="A196:J196"/>
    <mergeCell ref="A218:J218"/>
    <mergeCell ref="G219:G220"/>
    <mergeCell ref="J219:J220"/>
    <mergeCell ref="A225:A228"/>
    <mergeCell ref="B225:B228"/>
    <mergeCell ref="G225:G228"/>
    <mergeCell ref="J225:J228"/>
    <mergeCell ref="A216:A217"/>
    <mergeCell ref="B216:B217"/>
    <mergeCell ref="A222:A223"/>
    <mergeCell ref="B222:B223"/>
    <mergeCell ref="C222:C223"/>
    <mergeCell ref="D222:D223"/>
    <mergeCell ref="E222:E223"/>
    <mergeCell ref="F222:F223"/>
    <mergeCell ref="G222:G223"/>
    <mergeCell ref="H222:H223"/>
    <mergeCell ref="I222:I223"/>
    <mergeCell ref="A208:A211"/>
    <mergeCell ref="A2:J2"/>
    <mergeCell ref="A3:J3"/>
    <mergeCell ref="A4:J4"/>
    <mergeCell ref="A5:J5"/>
    <mergeCell ref="A6:J6"/>
    <mergeCell ref="A64:J64"/>
    <mergeCell ref="A9:J9"/>
    <mergeCell ref="A10:A12"/>
    <mergeCell ref="B10:B12"/>
    <mergeCell ref="G11:G12"/>
    <mergeCell ref="J11:J12"/>
    <mergeCell ref="A13:A15"/>
    <mergeCell ref="B13:B15"/>
    <mergeCell ref="G13:G15"/>
    <mergeCell ref="J13:J15"/>
    <mergeCell ref="A17:A20"/>
    <mergeCell ref="B43:B44"/>
    <mergeCell ref="G43:G44"/>
    <mergeCell ref="J43:J44"/>
    <mergeCell ref="A25:A27"/>
    <mergeCell ref="B25:B27"/>
    <mergeCell ref="B17:B20"/>
    <mergeCell ref="G17:G20"/>
    <mergeCell ref="J17:J20"/>
    <mergeCell ref="B208:B211"/>
    <mergeCell ref="A163:A166"/>
    <mergeCell ref="F152:F153"/>
    <mergeCell ref="G152:G153"/>
    <mergeCell ref="H152:H153"/>
    <mergeCell ref="A191:A194"/>
    <mergeCell ref="B191:B194"/>
    <mergeCell ref="G191:G194"/>
    <mergeCell ref="A188:A190"/>
    <mergeCell ref="B188:B190"/>
    <mergeCell ref="G188:G190"/>
    <mergeCell ref="G184:G185"/>
    <mergeCell ref="G163:G166"/>
    <mergeCell ref="A156:A158"/>
    <mergeCell ref="B156:B158"/>
    <mergeCell ref="G156:G158"/>
    <mergeCell ref="E150:E151"/>
    <mergeCell ref="B179:B181"/>
    <mergeCell ref="G179:G181"/>
    <mergeCell ref="J179:J181"/>
    <mergeCell ref="A184:A187"/>
    <mergeCell ref="B184:B187"/>
    <mergeCell ref="J191:J194"/>
    <mergeCell ref="J188:J190"/>
    <mergeCell ref="J184:J185"/>
    <mergeCell ref="J163:J166"/>
    <mergeCell ref="J156:J158"/>
    <mergeCell ref="I150:I151"/>
    <mergeCell ref="J150:J151"/>
    <mergeCell ref="B152:B153"/>
    <mergeCell ref="A152:A153"/>
    <mergeCell ref="C152:C153"/>
    <mergeCell ref="D152:D153"/>
    <mergeCell ref="E152:E153"/>
    <mergeCell ref="I152:I153"/>
    <mergeCell ref="F150:F151"/>
    <mergeCell ref="G150:G151"/>
    <mergeCell ref="H150:H151"/>
    <mergeCell ref="A134:A138"/>
    <mergeCell ref="B134:B138"/>
    <mergeCell ref="G134:G138"/>
    <mergeCell ref="J134:J138"/>
    <mergeCell ref="A129:A132"/>
    <mergeCell ref="B129:B132"/>
    <mergeCell ref="G129:G132"/>
    <mergeCell ref="J129:J132"/>
    <mergeCell ref="I145:I146"/>
    <mergeCell ref="A145:A146"/>
    <mergeCell ref="B145:B146"/>
    <mergeCell ref="C145:C146"/>
    <mergeCell ref="D145:D146"/>
    <mergeCell ref="E145:E146"/>
    <mergeCell ref="F145:F146"/>
    <mergeCell ref="G145:G146"/>
    <mergeCell ref="H145:H146"/>
    <mergeCell ref="A39:A42"/>
    <mergeCell ref="B39:B42"/>
    <mergeCell ref="G28:G29"/>
    <mergeCell ref="J28:J29"/>
    <mergeCell ref="J25:J26"/>
    <mergeCell ref="G39:G42"/>
    <mergeCell ref="G25:G27"/>
    <mergeCell ref="J121:J124"/>
    <mergeCell ref="A80:A82"/>
    <mergeCell ref="G80:G82"/>
    <mergeCell ref="J80:J82"/>
    <mergeCell ref="A101:A103"/>
    <mergeCell ref="J101:J102"/>
    <mergeCell ref="B101:B103"/>
    <mergeCell ref="B80:B82"/>
    <mergeCell ref="A90:A93"/>
    <mergeCell ref="J83:J84"/>
    <mergeCell ref="A87:A89"/>
    <mergeCell ref="B87:B89"/>
    <mergeCell ref="G87:G89"/>
    <mergeCell ref="J87:J89"/>
    <mergeCell ref="A83:A86"/>
    <mergeCell ref="G85:G86"/>
    <mergeCell ref="J85:J86"/>
    <mergeCell ref="J125:J127"/>
    <mergeCell ref="J200:J201"/>
    <mergeCell ref="A43:A44"/>
    <mergeCell ref="A61:A62"/>
    <mergeCell ref="B61:B62"/>
    <mergeCell ref="A56:A58"/>
    <mergeCell ref="B56:B58"/>
    <mergeCell ref="A45:A48"/>
    <mergeCell ref="B45:B48"/>
    <mergeCell ref="G45:G48"/>
    <mergeCell ref="J45:J48"/>
    <mergeCell ref="G61:G62"/>
    <mergeCell ref="A53:A55"/>
    <mergeCell ref="B53:B55"/>
    <mergeCell ref="J60:J62"/>
    <mergeCell ref="B90:B93"/>
    <mergeCell ref="G90:G93"/>
    <mergeCell ref="J90:J93"/>
    <mergeCell ref="G83:G84"/>
    <mergeCell ref="G66:G67"/>
    <mergeCell ref="J66:J67"/>
    <mergeCell ref="A68:A70"/>
    <mergeCell ref="J145:J146"/>
    <mergeCell ref="A133:J133"/>
    <mergeCell ref="A28:A29"/>
    <mergeCell ref="B28:B29"/>
    <mergeCell ref="A49:A50"/>
    <mergeCell ref="B49:B50"/>
    <mergeCell ref="G49:G50"/>
    <mergeCell ref="J49:J50"/>
    <mergeCell ref="A51:A52"/>
    <mergeCell ref="B51:B52"/>
    <mergeCell ref="B115:B116"/>
    <mergeCell ref="G115:G116"/>
    <mergeCell ref="J115:J116"/>
    <mergeCell ref="A115:A116"/>
    <mergeCell ref="B68:B70"/>
    <mergeCell ref="B83:B86"/>
    <mergeCell ref="J53:J55"/>
    <mergeCell ref="A72:A74"/>
    <mergeCell ref="B72:B74"/>
    <mergeCell ref="G72:G74"/>
    <mergeCell ref="J72:J74"/>
    <mergeCell ref="J68:J70"/>
    <mergeCell ref="G68:G70"/>
    <mergeCell ref="A65:A67"/>
    <mergeCell ref="B65:B67"/>
    <mergeCell ref="G53:G55"/>
  </mergeCells>
  <pageMargins left="0.78740157480314965" right="0.39370078740157483" top="0.78740157480314965" bottom="0.70866141732283472" header="0.39370078740157483" footer="0.39370078740157483"/>
  <pageSetup paperSize="9" scale="62" firstPageNumber="24" fitToHeight="11" orientation="landscape" useFirstPageNumber="1" horizontalDpi="300" verticalDpi="300" r:id="rId1"/>
  <headerFooter alignWithMargins="0">
    <oddFooter>&amp;R&amp;"Times New Roman,обычный"&amp;14&amp;P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168"/>
  <sheetViews>
    <sheetView view="pageBreakPreview" topLeftCell="A20" zoomScale="60" zoomScaleNormal="70" zoomScalePageLayoutView="70" workbookViewId="0">
      <selection activeCell="Q24" sqref="Q24"/>
    </sheetView>
  </sheetViews>
  <sheetFormatPr defaultColWidth="11.42578125" defaultRowHeight="18" x14ac:dyDescent="0.25"/>
  <cols>
    <col min="1" max="1" width="7.28515625" style="56" customWidth="1"/>
    <col min="2" max="2" width="40.42578125" style="88" customWidth="1"/>
    <col min="3" max="3" width="21.85546875" style="88" customWidth="1"/>
    <col min="4" max="4" width="18.42578125" style="56" customWidth="1"/>
    <col min="5" max="5" width="16.28515625" style="56" customWidth="1"/>
    <col min="6" max="6" width="13.7109375" style="56" customWidth="1"/>
    <col min="7" max="7" width="48.28515625" style="1222" customWidth="1"/>
    <col min="8" max="8" width="14.7109375" style="56" customWidth="1"/>
    <col min="9" max="9" width="10.5703125" style="56" customWidth="1"/>
    <col min="10" max="10" width="22.5703125" style="1221" customWidth="1"/>
    <col min="11" max="256" width="11.42578125" style="56"/>
    <col min="257" max="257" width="8.7109375" style="56" customWidth="1"/>
    <col min="258" max="258" width="45.7109375" style="56" customWidth="1"/>
    <col min="259" max="259" width="15.7109375" style="56" customWidth="1"/>
    <col min="260" max="261" width="17.7109375" style="56" customWidth="1"/>
    <col min="262" max="262" width="15.28515625" style="56" customWidth="1"/>
    <col min="263" max="263" width="35.7109375" style="56" customWidth="1"/>
    <col min="264" max="264" width="17.7109375" style="56" customWidth="1"/>
    <col min="265" max="265" width="15.28515625" style="56" customWidth="1"/>
    <col min="266" max="266" width="30.7109375" style="56" customWidth="1"/>
    <col min="267" max="512" width="11.42578125" style="56"/>
    <col min="513" max="513" width="8.7109375" style="56" customWidth="1"/>
    <col min="514" max="514" width="45.7109375" style="56" customWidth="1"/>
    <col min="515" max="515" width="15.7109375" style="56" customWidth="1"/>
    <col min="516" max="517" width="17.7109375" style="56" customWidth="1"/>
    <col min="518" max="518" width="15.28515625" style="56" customWidth="1"/>
    <col min="519" max="519" width="35.7109375" style="56" customWidth="1"/>
    <col min="520" max="520" width="17.7109375" style="56" customWidth="1"/>
    <col min="521" max="521" width="15.28515625" style="56" customWidth="1"/>
    <col min="522" max="522" width="30.7109375" style="56" customWidth="1"/>
    <col min="523" max="768" width="11.42578125" style="56"/>
    <col min="769" max="769" width="8.7109375" style="56" customWidth="1"/>
    <col min="770" max="770" width="45.7109375" style="56" customWidth="1"/>
    <col min="771" max="771" width="15.7109375" style="56" customWidth="1"/>
    <col min="772" max="773" width="17.7109375" style="56" customWidth="1"/>
    <col min="774" max="774" width="15.28515625" style="56" customWidth="1"/>
    <col min="775" max="775" width="35.7109375" style="56" customWidth="1"/>
    <col min="776" max="776" width="17.7109375" style="56" customWidth="1"/>
    <col min="777" max="777" width="15.28515625" style="56" customWidth="1"/>
    <col min="778" max="778" width="30.7109375" style="56" customWidth="1"/>
    <col min="779" max="1024" width="11.42578125" style="56"/>
    <col min="1025" max="1025" width="8.7109375" style="56" customWidth="1"/>
    <col min="1026" max="1026" width="45.7109375" style="56" customWidth="1"/>
    <col min="1027" max="1027" width="15.7109375" style="56" customWidth="1"/>
    <col min="1028" max="1029" width="17.7109375" style="56" customWidth="1"/>
    <col min="1030" max="1030" width="15.28515625" style="56" customWidth="1"/>
    <col min="1031" max="1031" width="35.7109375" style="56" customWidth="1"/>
    <col min="1032" max="1032" width="17.7109375" style="56" customWidth="1"/>
    <col min="1033" max="1033" width="15.28515625" style="56" customWidth="1"/>
    <col min="1034" max="1034" width="30.7109375" style="56" customWidth="1"/>
    <col min="1035" max="1280" width="11.42578125" style="56"/>
    <col min="1281" max="1281" width="8.7109375" style="56" customWidth="1"/>
    <col min="1282" max="1282" width="45.7109375" style="56" customWidth="1"/>
    <col min="1283" max="1283" width="15.7109375" style="56" customWidth="1"/>
    <col min="1284" max="1285" width="17.7109375" style="56" customWidth="1"/>
    <col min="1286" max="1286" width="15.28515625" style="56" customWidth="1"/>
    <col min="1287" max="1287" width="35.7109375" style="56" customWidth="1"/>
    <col min="1288" max="1288" width="17.7109375" style="56" customWidth="1"/>
    <col min="1289" max="1289" width="15.28515625" style="56" customWidth="1"/>
    <col min="1290" max="1290" width="30.7109375" style="56" customWidth="1"/>
    <col min="1291" max="1536" width="11.42578125" style="56"/>
    <col min="1537" max="1537" width="8.7109375" style="56" customWidth="1"/>
    <col min="1538" max="1538" width="45.7109375" style="56" customWidth="1"/>
    <col min="1539" max="1539" width="15.7109375" style="56" customWidth="1"/>
    <col min="1540" max="1541" width="17.7109375" style="56" customWidth="1"/>
    <col min="1542" max="1542" width="15.28515625" style="56" customWidth="1"/>
    <col min="1543" max="1543" width="35.7109375" style="56" customWidth="1"/>
    <col min="1544" max="1544" width="17.7109375" style="56" customWidth="1"/>
    <col min="1545" max="1545" width="15.28515625" style="56" customWidth="1"/>
    <col min="1546" max="1546" width="30.7109375" style="56" customWidth="1"/>
    <col min="1547" max="1792" width="11.42578125" style="56"/>
    <col min="1793" max="1793" width="8.7109375" style="56" customWidth="1"/>
    <col min="1794" max="1794" width="45.7109375" style="56" customWidth="1"/>
    <col min="1795" max="1795" width="15.7109375" style="56" customWidth="1"/>
    <col min="1796" max="1797" width="17.7109375" style="56" customWidth="1"/>
    <col min="1798" max="1798" width="15.28515625" style="56" customWidth="1"/>
    <col min="1799" max="1799" width="35.7109375" style="56" customWidth="1"/>
    <col min="1800" max="1800" width="17.7109375" style="56" customWidth="1"/>
    <col min="1801" max="1801" width="15.28515625" style="56" customWidth="1"/>
    <col min="1802" max="1802" width="30.7109375" style="56" customWidth="1"/>
    <col min="1803" max="2048" width="11.42578125" style="56"/>
    <col min="2049" max="2049" width="8.7109375" style="56" customWidth="1"/>
    <col min="2050" max="2050" width="45.7109375" style="56" customWidth="1"/>
    <col min="2051" max="2051" width="15.7109375" style="56" customWidth="1"/>
    <col min="2052" max="2053" width="17.7109375" style="56" customWidth="1"/>
    <col min="2054" max="2054" width="15.28515625" style="56" customWidth="1"/>
    <col min="2055" max="2055" width="35.7109375" style="56" customWidth="1"/>
    <col min="2056" max="2056" width="17.7109375" style="56" customWidth="1"/>
    <col min="2057" max="2057" width="15.28515625" style="56" customWidth="1"/>
    <col min="2058" max="2058" width="30.7109375" style="56" customWidth="1"/>
    <col min="2059" max="2304" width="11.42578125" style="56"/>
    <col min="2305" max="2305" width="8.7109375" style="56" customWidth="1"/>
    <col min="2306" max="2306" width="45.7109375" style="56" customWidth="1"/>
    <col min="2307" max="2307" width="15.7109375" style="56" customWidth="1"/>
    <col min="2308" max="2309" width="17.7109375" style="56" customWidth="1"/>
    <col min="2310" max="2310" width="15.28515625" style="56" customWidth="1"/>
    <col min="2311" max="2311" width="35.7109375" style="56" customWidth="1"/>
    <col min="2312" max="2312" width="17.7109375" style="56" customWidth="1"/>
    <col min="2313" max="2313" width="15.28515625" style="56" customWidth="1"/>
    <col min="2314" max="2314" width="30.7109375" style="56" customWidth="1"/>
    <col min="2315" max="2560" width="11.42578125" style="56"/>
    <col min="2561" max="2561" width="8.7109375" style="56" customWidth="1"/>
    <col min="2562" max="2562" width="45.7109375" style="56" customWidth="1"/>
    <col min="2563" max="2563" width="15.7109375" style="56" customWidth="1"/>
    <col min="2564" max="2565" width="17.7109375" style="56" customWidth="1"/>
    <col min="2566" max="2566" width="15.28515625" style="56" customWidth="1"/>
    <col min="2567" max="2567" width="35.7109375" style="56" customWidth="1"/>
    <col min="2568" max="2568" width="17.7109375" style="56" customWidth="1"/>
    <col min="2569" max="2569" width="15.28515625" style="56" customWidth="1"/>
    <col min="2570" max="2570" width="30.7109375" style="56" customWidth="1"/>
    <col min="2571" max="2816" width="11.42578125" style="56"/>
    <col min="2817" max="2817" width="8.7109375" style="56" customWidth="1"/>
    <col min="2818" max="2818" width="45.7109375" style="56" customWidth="1"/>
    <col min="2819" max="2819" width="15.7109375" style="56" customWidth="1"/>
    <col min="2820" max="2821" width="17.7109375" style="56" customWidth="1"/>
    <col min="2822" max="2822" width="15.28515625" style="56" customWidth="1"/>
    <col min="2823" max="2823" width="35.7109375" style="56" customWidth="1"/>
    <col min="2824" max="2824" width="17.7109375" style="56" customWidth="1"/>
    <col min="2825" max="2825" width="15.28515625" style="56" customWidth="1"/>
    <col min="2826" max="2826" width="30.7109375" style="56" customWidth="1"/>
    <col min="2827" max="3072" width="11.42578125" style="56"/>
    <col min="3073" max="3073" width="8.7109375" style="56" customWidth="1"/>
    <col min="3074" max="3074" width="45.7109375" style="56" customWidth="1"/>
    <col min="3075" max="3075" width="15.7109375" style="56" customWidth="1"/>
    <col min="3076" max="3077" width="17.7109375" style="56" customWidth="1"/>
    <col min="3078" max="3078" width="15.28515625" style="56" customWidth="1"/>
    <col min="3079" max="3079" width="35.7109375" style="56" customWidth="1"/>
    <col min="3080" max="3080" width="17.7109375" style="56" customWidth="1"/>
    <col min="3081" max="3081" width="15.28515625" style="56" customWidth="1"/>
    <col min="3082" max="3082" width="30.7109375" style="56" customWidth="1"/>
    <col min="3083" max="3328" width="11.42578125" style="56"/>
    <col min="3329" max="3329" width="8.7109375" style="56" customWidth="1"/>
    <col min="3330" max="3330" width="45.7109375" style="56" customWidth="1"/>
    <col min="3331" max="3331" width="15.7109375" style="56" customWidth="1"/>
    <col min="3332" max="3333" width="17.7109375" style="56" customWidth="1"/>
    <col min="3334" max="3334" width="15.28515625" style="56" customWidth="1"/>
    <col min="3335" max="3335" width="35.7109375" style="56" customWidth="1"/>
    <col min="3336" max="3336" width="17.7109375" style="56" customWidth="1"/>
    <col min="3337" max="3337" width="15.28515625" style="56" customWidth="1"/>
    <col min="3338" max="3338" width="30.7109375" style="56" customWidth="1"/>
    <col min="3339" max="3584" width="11.42578125" style="56"/>
    <col min="3585" max="3585" width="8.7109375" style="56" customWidth="1"/>
    <col min="3586" max="3586" width="45.7109375" style="56" customWidth="1"/>
    <col min="3587" max="3587" width="15.7109375" style="56" customWidth="1"/>
    <col min="3588" max="3589" width="17.7109375" style="56" customWidth="1"/>
    <col min="3590" max="3590" width="15.28515625" style="56" customWidth="1"/>
    <col min="3591" max="3591" width="35.7109375" style="56" customWidth="1"/>
    <col min="3592" max="3592" width="17.7109375" style="56" customWidth="1"/>
    <col min="3593" max="3593" width="15.28515625" style="56" customWidth="1"/>
    <col min="3594" max="3594" width="30.7109375" style="56" customWidth="1"/>
    <col min="3595" max="3840" width="11.42578125" style="56"/>
    <col min="3841" max="3841" width="8.7109375" style="56" customWidth="1"/>
    <col min="3842" max="3842" width="45.7109375" style="56" customWidth="1"/>
    <col min="3843" max="3843" width="15.7109375" style="56" customWidth="1"/>
    <col min="3844" max="3845" width="17.7109375" style="56" customWidth="1"/>
    <col min="3846" max="3846" width="15.28515625" style="56" customWidth="1"/>
    <col min="3847" max="3847" width="35.7109375" style="56" customWidth="1"/>
    <col min="3848" max="3848" width="17.7109375" style="56" customWidth="1"/>
    <col min="3849" max="3849" width="15.28515625" style="56" customWidth="1"/>
    <col min="3850" max="3850" width="30.7109375" style="56" customWidth="1"/>
    <col min="3851" max="4096" width="11.42578125" style="56"/>
    <col min="4097" max="4097" width="8.7109375" style="56" customWidth="1"/>
    <col min="4098" max="4098" width="45.7109375" style="56" customWidth="1"/>
    <col min="4099" max="4099" width="15.7109375" style="56" customWidth="1"/>
    <col min="4100" max="4101" width="17.7109375" style="56" customWidth="1"/>
    <col min="4102" max="4102" width="15.28515625" style="56" customWidth="1"/>
    <col min="4103" max="4103" width="35.7109375" style="56" customWidth="1"/>
    <col min="4104" max="4104" width="17.7109375" style="56" customWidth="1"/>
    <col min="4105" max="4105" width="15.28515625" style="56" customWidth="1"/>
    <col min="4106" max="4106" width="30.7109375" style="56" customWidth="1"/>
    <col min="4107" max="4352" width="11.42578125" style="56"/>
    <col min="4353" max="4353" width="8.7109375" style="56" customWidth="1"/>
    <col min="4354" max="4354" width="45.7109375" style="56" customWidth="1"/>
    <col min="4355" max="4355" width="15.7109375" style="56" customWidth="1"/>
    <col min="4356" max="4357" width="17.7109375" style="56" customWidth="1"/>
    <col min="4358" max="4358" width="15.28515625" style="56" customWidth="1"/>
    <col min="4359" max="4359" width="35.7109375" style="56" customWidth="1"/>
    <col min="4360" max="4360" width="17.7109375" style="56" customWidth="1"/>
    <col min="4361" max="4361" width="15.28515625" style="56" customWidth="1"/>
    <col min="4362" max="4362" width="30.7109375" style="56" customWidth="1"/>
    <col min="4363" max="4608" width="11.42578125" style="56"/>
    <col min="4609" max="4609" width="8.7109375" style="56" customWidth="1"/>
    <col min="4610" max="4610" width="45.7109375" style="56" customWidth="1"/>
    <col min="4611" max="4611" width="15.7109375" style="56" customWidth="1"/>
    <col min="4612" max="4613" width="17.7109375" style="56" customWidth="1"/>
    <col min="4614" max="4614" width="15.28515625" style="56" customWidth="1"/>
    <col min="4615" max="4615" width="35.7109375" style="56" customWidth="1"/>
    <col min="4616" max="4616" width="17.7109375" style="56" customWidth="1"/>
    <col min="4617" max="4617" width="15.28515625" style="56" customWidth="1"/>
    <col min="4618" max="4618" width="30.7109375" style="56" customWidth="1"/>
    <col min="4619" max="4864" width="11.42578125" style="56"/>
    <col min="4865" max="4865" width="8.7109375" style="56" customWidth="1"/>
    <col min="4866" max="4866" width="45.7109375" style="56" customWidth="1"/>
    <col min="4867" max="4867" width="15.7109375" style="56" customWidth="1"/>
    <col min="4868" max="4869" width="17.7109375" style="56" customWidth="1"/>
    <col min="4870" max="4870" width="15.28515625" style="56" customWidth="1"/>
    <col min="4871" max="4871" width="35.7109375" style="56" customWidth="1"/>
    <col min="4872" max="4872" width="17.7109375" style="56" customWidth="1"/>
    <col min="4873" max="4873" width="15.28515625" style="56" customWidth="1"/>
    <col min="4874" max="4874" width="30.7109375" style="56" customWidth="1"/>
    <col min="4875" max="5120" width="11.42578125" style="56"/>
    <col min="5121" max="5121" width="8.7109375" style="56" customWidth="1"/>
    <col min="5122" max="5122" width="45.7109375" style="56" customWidth="1"/>
    <col min="5123" max="5123" width="15.7109375" style="56" customWidth="1"/>
    <col min="5124" max="5125" width="17.7109375" style="56" customWidth="1"/>
    <col min="5126" max="5126" width="15.28515625" style="56" customWidth="1"/>
    <col min="5127" max="5127" width="35.7109375" style="56" customWidth="1"/>
    <col min="5128" max="5128" width="17.7109375" style="56" customWidth="1"/>
    <col min="5129" max="5129" width="15.28515625" style="56" customWidth="1"/>
    <col min="5130" max="5130" width="30.7109375" style="56" customWidth="1"/>
    <col min="5131" max="5376" width="11.42578125" style="56"/>
    <col min="5377" max="5377" width="8.7109375" style="56" customWidth="1"/>
    <col min="5378" max="5378" width="45.7109375" style="56" customWidth="1"/>
    <col min="5379" max="5379" width="15.7109375" style="56" customWidth="1"/>
    <col min="5380" max="5381" width="17.7109375" style="56" customWidth="1"/>
    <col min="5382" max="5382" width="15.28515625" style="56" customWidth="1"/>
    <col min="5383" max="5383" width="35.7109375" style="56" customWidth="1"/>
    <col min="5384" max="5384" width="17.7109375" style="56" customWidth="1"/>
    <col min="5385" max="5385" width="15.28515625" style="56" customWidth="1"/>
    <col min="5386" max="5386" width="30.7109375" style="56" customWidth="1"/>
    <col min="5387" max="5632" width="11.42578125" style="56"/>
    <col min="5633" max="5633" width="8.7109375" style="56" customWidth="1"/>
    <col min="5634" max="5634" width="45.7109375" style="56" customWidth="1"/>
    <col min="5635" max="5635" width="15.7109375" style="56" customWidth="1"/>
    <col min="5636" max="5637" width="17.7109375" style="56" customWidth="1"/>
    <col min="5638" max="5638" width="15.28515625" style="56" customWidth="1"/>
    <col min="5639" max="5639" width="35.7109375" style="56" customWidth="1"/>
    <col min="5640" max="5640" width="17.7109375" style="56" customWidth="1"/>
    <col min="5641" max="5641" width="15.28515625" style="56" customWidth="1"/>
    <col min="5642" max="5642" width="30.7109375" style="56" customWidth="1"/>
    <col min="5643" max="5888" width="11.42578125" style="56"/>
    <col min="5889" max="5889" width="8.7109375" style="56" customWidth="1"/>
    <col min="5890" max="5890" width="45.7109375" style="56" customWidth="1"/>
    <col min="5891" max="5891" width="15.7109375" style="56" customWidth="1"/>
    <col min="5892" max="5893" width="17.7109375" style="56" customWidth="1"/>
    <col min="5894" max="5894" width="15.28515625" style="56" customWidth="1"/>
    <col min="5895" max="5895" width="35.7109375" style="56" customWidth="1"/>
    <col min="5896" max="5896" width="17.7109375" style="56" customWidth="1"/>
    <col min="5897" max="5897" width="15.28515625" style="56" customWidth="1"/>
    <col min="5898" max="5898" width="30.7109375" style="56" customWidth="1"/>
    <col min="5899" max="6144" width="11.42578125" style="56"/>
    <col min="6145" max="6145" width="8.7109375" style="56" customWidth="1"/>
    <col min="6146" max="6146" width="45.7109375" style="56" customWidth="1"/>
    <col min="6147" max="6147" width="15.7109375" style="56" customWidth="1"/>
    <col min="6148" max="6149" width="17.7109375" style="56" customWidth="1"/>
    <col min="6150" max="6150" width="15.28515625" style="56" customWidth="1"/>
    <col min="6151" max="6151" width="35.7109375" style="56" customWidth="1"/>
    <col min="6152" max="6152" width="17.7109375" style="56" customWidth="1"/>
    <col min="6153" max="6153" width="15.28515625" style="56" customWidth="1"/>
    <col min="6154" max="6154" width="30.7109375" style="56" customWidth="1"/>
    <col min="6155" max="6400" width="11.42578125" style="56"/>
    <col min="6401" max="6401" width="8.7109375" style="56" customWidth="1"/>
    <col min="6402" max="6402" width="45.7109375" style="56" customWidth="1"/>
    <col min="6403" max="6403" width="15.7109375" style="56" customWidth="1"/>
    <col min="6404" max="6405" width="17.7109375" style="56" customWidth="1"/>
    <col min="6406" max="6406" width="15.28515625" style="56" customWidth="1"/>
    <col min="6407" max="6407" width="35.7109375" style="56" customWidth="1"/>
    <col min="6408" max="6408" width="17.7109375" style="56" customWidth="1"/>
    <col min="6409" max="6409" width="15.28515625" style="56" customWidth="1"/>
    <col min="6410" max="6410" width="30.7109375" style="56" customWidth="1"/>
    <col min="6411" max="6656" width="11.42578125" style="56"/>
    <col min="6657" max="6657" width="8.7109375" style="56" customWidth="1"/>
    <col min="6658" max="6658" width="45.7109375" style="56" customWidth="1"/>
    <col min="6659" max="6659" width="15.7109375" style="56" customWidth="1"/>
    <col min="6660" max="6661" width="17.7109375" style="56" customWidth="1"/>
    <col min="6662" max="6662" width="15.28515625" style="56" customWidth="1"/>
    <col min="6663" max="6663" width="35.7109375" style="56" customWidth="1"/>
    <col min="6664" max="6664" width="17.7109375" style="56" customWidth="1"/>
    <col min="6665" max="6665" width="15.28515625" style="56" customWidth="1"/>
    <col min="6666" max="6666" width="30.7109375" style="56" customWidth="1"/>
    <col min="6667" max="6912" width="11.42578125" style="56"/>
    <col min="6913" max="6913" width="8.7109375" style="56" customWidth="1"/>
    <col min="6914" max="6914" width="45.7109375" style="56" customWidth="1"/>
    <col min="6915" max="6915" width="15.7109375" style="56" customWidth="1"/>
    <col min="6916" max="6917" width="17.7109375" style="56" customWidth="1"/>
    <col min="6918" max="6918" width="15.28515625" style="56" customWidth="1"/>
    <col min="6919" max="6919" width="35.7109375" style="56" customWidth="1"/>
    <col min="6920" max="6920" width="17.7109375" style="56" customWidth="1"/>
    <col min="6921" max="6921" width="15.28515625" style="56" customWidth="1"/>
    <col min="6922" max="6922" width="30.7109375" style="56" customWidth="1"/>
    <col min="6923" max="7168" width="11.42578125" style="56"/>
    <col min="7169" max="7169" width="8.7109375" style="56" customWidth="1"/>
    <col min="7170" max="7170" width="45.7109375" style="56" customWidth="1"/>
    <col min="7171" max="7171" width="15.7109375" style="56" customWidth="1"/>
    <col min="7172" max="7173" width="17.7109375" style="56" customWidth="1"/>
    <col min="7174" max="7174" width="15.28515625" style="56" customWidth="1"/>
    <col min="7175" max="7175" width="35.7109375" style="56" customWidth="1"/>
    <col min="7176" max="7176" width="17.7109375" style="56" customWidth="1"/>
    <col min="7177" max="7177" width="15.28515625" style="56" customWidth="1"/>
    <col min="7178" max="7178" width="30.7109375" style="56" customWidth="1"/>
    <col min="7179" max="7424" width="11.42578125" style="56"/>
    <col min="7425" max="7425" width="8.7109375" style="56" customWidth="1"/>
    <col min="7426" max="7426" width="45.7109375" style="56" customWidth="1"/>
    <col min="7427" max="7427" width="15.7109375" style="56" customWidth="1"/>
    <col min="7428" max="7429" width="17.7109375" style="56" customWidth="1"/>
    <col min="7430" max="7430" width="15.28515625" style="56" customWidth="1"/>
    <col min="7431" max="7431" width="35.7109375" style="56" customWidth="1"/>
    <col min="7432" max="7432" width="17.7109375" style="56" customWidth="1"/>
    <col min="7433" max="7433" width="15.28515625" style="56" customWidth="1"/>
    <col min="7434" max="7434" width="30.7109375" style="56" customWidth="1"/>
    <col min="7435" max="7680" width="11.42578125" style="56"/>
    <col min="7681" max="7681" width="8.7109375" style="56" customWidth="1"/>
    <col min="7682" max="7682" width="45.7109375" style="56" customWidth="1"/>
    <col min="7683" max="7683" width="15.7109375" style="56" customWidth="1"/>
    <col min="7684" max="7685" width="17.7109375" style="56" customWidth="1"/>
    <col min="7686" max="7686" width="15.28515625" style="56" customWidth="1"/>
    <col min="7687" max="7687" width="35.7109375" style="56" customWidth="1"/>
    <col min="7688" max="7688" width="17.7109375" style="56" customWidth="1"/>
    <col min="7689" max="7689" width="15.28515625" style="56" customWidth="1"/>
    <col min="7690" max="7690" width="30.7109375" style="56" customWidth="1"/>
    <col min="7691" max="7936" width="11.42578125" style="56"/>
    <col min="7937" max="7937" width="8.7109375" style="56" customWidth="1"/>
    <col min="7938" max="7938" width="45.7109375" style="56" customWidth="1"/>
    <col min="7939" max="7939" width="15.7109375" style="56" customWidth="1"/>
    <col min="7940" max="7941" width="17.7109375" style="56" customWidth="1"/>
    <col min="7942" max="7942" width="15.28515625" style="56" customWidth="1"/>
    <col min="7943" max="7943" width="35.7109375" style="56" customWidth="1"/>
    <col min="7944" max="7944" width="17.7109375" style="56" customWidth="1"/>
    <col min="7945" max="7945" width="15.28515625" style="56" customWidth="1"/>
    <col min="7946" max="7946" width="30.7109375" style="56" customWidth="1"/>
    <col min="7947" max="8192" width="11.42578125" style="56"/>
    <col min="8193" max="8193" width="8.7109375" style="56" customWidth="1"/>
    <col min="8194" max="8194" width="45.7109375" style="56" customWidth="1"/>
    <col min="8195" max="8195" width="15.7109375" style="56" customWidth="1"/>
    <col min="8196" max="8197" width="17.7109375" style="56" customWidth="1"/>
    <col min="8198" max="8198" width="15.28515625" style="56" customWidth="1"/>
    <col min="8199" max="8199" width="35.7109375" style="56" customWidth="1"/>
    <col min="8200" max="8200" width="17.7109375" style="56" customWidth="1"/>
    <col min="8201" max="8201" width="15.28515625" style="56" customWidth="1"/>
    <col min="8202" max="8202" width="30.7109375" style="56" customWidth="1"/>
    <col min="8203" max="8448" width="11.42578125" style="56"/>
    <col min="8449" max="8449" width="8.7109375" style="56" customWidth="1"/>
    <col min="8450" max="8450" width="45.7109375" style="56" customWidth="1"/>
    <col min="8451" max="8451" width="15.7109375" style="56" customWidth="1"/>
    <col min="8452" max="8453" width="17.7109375" style="56" customWidth="1"/>
    <col min="8454" max="8454" width="15.28515625" style="56" customWidth="1"/>
    <col min="8455" max="8455" width="35.7109375" style="56" customWidth="1"/>
    <col min="8456" max="8456" width="17.7109375" style="56" customWidth="1"/>
    <col min="8457" max="8457" width="15.28515625" style="56" customWidth="1"/>
    <col min="8458" max="8458" width="30.7109375" style="56" customWidth="1"/>
    <col min="8459" max="8704" width="11.42578125" style="56"/>
    <col min="8705" max="8705" width="8.7109375" style="56" customWidth="1"/>
    <col min="8706" max="8706" width="45.7109375" style="56" customWidth="1"/>
    <col min="8707" max="8707" width="15.7109375" style="56" customWidth="1"/>
    <col min="8708" max="8709" width="17.7109375" style="56" customWidth="1"/>
    <col min="8710" max="8710" width="15.28515625" style="56" customWidth="1"/>
    <col min="8711" max="8711" width="35.7109375" style="56" customWidth="1"/>
    <col min="8712" max="8712" width="17.7109375" style="56" customWidth="1"/>
    <col min="8713" max="8713" width="15.28515625" style="56" customWidth="1"/>
    <col min="8714" max="8714" width="30.7109375" style="56" customWidth="1"/>
    <col min="8715" max="8960" width="11.42578125" style="56"/>
    <col min="8961" max="8961" width="8.7109375" style="56" customWidth="1"/>
    <col min="8962" max="8962" width="45.7109375" style="56" customWidth="1"/>
    <col min="8963" max="8963" width="15.7109375" style="56" customWidth="1"/>
    <col min="8964" max="8965" width="17.7109375" style="56" customWidth="1"/>
    <col min="8966" max="8966" width="15.28515625" style="56" customWidth="1"/>
    <col min="8967" max="8967" width="35.7109375" style="56" customWidth="1"/>
    <col min="8968" max="8968" width="17.7109375" style="56" customWidth="1"/>
    <col min="8969" max="8969" width="15.28515625" style="56" customWidth="1"/>
    <col min="8970" max="8970" width="30.7109375" style="56" customWidth="1"/>
    <col min="8971" max="9216" width="11.42578125" style="56"/>
    <col min="9217" max="9217" width="8.7109375" style="56" customWidth="1"/>
    <col min="9218" max="9218" width="45.7109375" style="56" customWidth="1"/>
    <col min="9219" max="9219" width="15.7109375" style="56" customWidth="1"/>
    <col min="9220" max="9221" width="17.7109375" style="56" customWidth="1"/>
    <col min="9222" max="9222" width="15.28515625" style="56" customWidth="1"/>
    <col min="9223" max="9223" width="35.7109375" style="56" customWidth="1"/>
    <col min="9224" max="9224" width="17.7109375" style="56" customWidth="1"/>
    <col min="9225" max="9225" width="15.28515625" style="56" customWidth="1"/>
    <col min="9226" max="9226" width="30.7109375" style="56" customWidth="1"/>
    <col min="9227" max="9472" width="11.42578125" style="56"/>
    <col min="9473" max="9473" width="8.7109375" style="56" customWidth="1"/>
    <col min="9474" max="9474" width="45.7109375" style="56" customWidth="1"/>
    <col min="9475" max="9475" width="15.7109375" style="56" customWidth="1"/>
    <col min="9476" max="9477" width="17.7109375" style="56" customWidth="1"/>
    <col min="9478" max="9478" width="15.28515625" style="56" customWidth="1"/>
    <col min="9479" max="9479" width="35.7109375" style="56" customWidth="1"/>
    <col min="9480" max="9480" width="17.7109375" style="56" customWidth="1"/>
    <col min="9481" max="9481" width="15.28515625" style="56" customWidth="1"/>
    <col min="9482" max="9482" width="30.7109375" style="56" customWidth="1"/>
    <col min="9483" max="9728" width="11.42578125" style="56"/>
    <col min="9729" max="9729" width="8.7109375" style="56" customWidth="1"/>
    <col min="9730" max="9730" width="45.7109375" style="56" customWidth="1"/>
    <col min="9731" max="9731" width="15.7109375" style="56" customWidth="1"/>
    <col min="9732" max="9733" width="17.7109375" style="56" customWidth="1"/>
    <col min="9734" max="9734" width="15.28515625" style="56" customWidth="1"/>
    <col min="9735" max="9735" width="35.7109375" style="56" customWidth="1"/>
    <col min="9736" max="9736" width="17.7109375" style="56" customWidth="1"/>
    <col min="9737" max="9737" width="15.28515625" style="56" customWidth="1"/>
    <col min="9738" max="9738" width="30.7109375" style="56" customWidth="1"/>
    <col min="9739" max="9984" width="11.42578125" style="56"/>
    <col min="9985" max="9985" width="8.7109375" style="56" customWidth="1"/>
    <col min="9986" max="9986" width="45.7109375" style="56" customWidth="1"/>
    <col min="9987" max="9987" width="15.7109375" style="56" customWidth="1"/>
    <col min="9988" max="9989" width="17.7109375" style="56" customWidth="1"/>
    <col min="9990" max="9990" width="15.28515625" style="56" customWidth="1"/>
    <col min="9991" max="9991" width="35.7109375" style="56" customWidth="1"/>
    <col min="9992" max="9992" width="17.7109375" style="56" customWidth="1"/>
    <col min="9993" max="9993" width="15.28515625" style="56" customWidth="1"/>
    <col min="9994" max="9994" width="30.7109375" style="56" customWidth="1"/>
    <col min="9995" max="10240" width="11.42578125" style="56"/>
    <col min="10241" max="10241" width="8.7109375" style="56" customWidth="1"/>
    <col min="10242" max="10242" width="45.7109375" style="56" customWidth="1"/>
    <col min="10243" max="10243" width="15.7109375" style="56" customWidth="1"/>
    <col min="10244" max="10245" width="17.7109375" style="56" customWidth="1"/>
    <col min="10246" max="10246" width="15.28515625" style="56" customWidth="1"/>
    <col min="10247" max="10247" width="35.7109375" style="56" customWidth="1"/>
    <col min="10248" max="10248" width="17.7109375" style="56" customWidth="1"/>
    <col min="10249" max="10249" width="15.28515625" style="56" customWidth="1"/>
    <col min="10250" max="10250" width="30.7109375" style="56" customWidth="1"/>
    <col min="10251" max="10496" width="11.42578125" style="56"/>
    <col min="10497" max="10497" width="8.7109375" style="56" customWidth="1"/>
    <col min="10498" max="10498" width="45.7109375" style="56" customWidth="1"/>
    <col min="10499" max="10499" width="15.7109375" style="56" customWidth="1"/>
    <col min="10500" max="10501" width="17.7109375" style="56" customWidth="1"/>
    <col min="10502" max="10502" width="15.28515625" style="56" customWidth="1"/>
    <col min="10503" max="10503" width="35.7109375" style="56" customWidth="1"/>
    <col min="10504" max="10504" width="17.7109375" style="56" customWidth="1"/>
    <col min="10505" max="10505" width="15.28515625" style="56" customWidth="1"/>
    <col min="10506" max="10506" width="30.7109375" style="56" customWidth="1"/>
    <col min="10507" max="10752" width="11.42578125" style="56"/>
    <col min="10753" max="10753" width="8.7109375" style="56" customWidth="1"/>
    <col min="10754" max="10754" width="45.7109375" style="56" customWidth="1"/>
    <col min="10755" max="10755" width="15.7109375" style="56" customWidth="1"/>
    <col min="10756" max="10757" width="17.7109375" style="56" customWidth="1"/>
    <col min="10758" max="10758" width="15.28515625" style="56" customWidth="1"/>
    <col min="10759" max="10759" width="35.7109375" style="56" customWidth="1"/>
    <col min="10760" max="10760" width="17.7109375" style="56" customWidth="1"/>
    <col min="10761" max="10761" width="15.28515625" style="56" customWidth="1"/>
    <col min="10762" max="10762" width="30.7109375" style="56" customWidth="1"/>
    <col min="10763" max="11008" width="11.42578125" style="56"/>
    <col min="11009" max="11009" width="8.7109375" style="56" customWidth="1"/>
    <col min="11010" max="11010" width="45.7109375" style="56" customWidth="1"/>
    <col min="11011" max="11011" width="15.7109375" style="56" customWidth="1"/>
    <col min="11012" max="11013" width="17.7109375" style="56" customWidth="1"/>
    <col min="11014" max="11014" width="15.28515625" style="56" customWidth="1"/>
    <col min="11015" max="11015" width="35.7109375" style="56" customWidth="1"/>
    <col min="11016" max="11016" width="17.7109375" style="56" customWidth="1"/>
    <col min="11017" max="11017" width="15.28515625" style="56" customWidth="1"/>
    <col min="11018" max="11018" width="30.7109375" style="56" customWidth="1"/>
    <col min="11019" max="11264" width="11.42578125" style="56"/>
    <col min="11265" max="11265" width="8.7109375" style="56" customWidth="1"/>
    <col min="11266" max="11266" width="45.7109375" style="56" customWidth="1"/>
    <col min="11267" max="11267" width="15.7109375" style="56" customWidth="1"/>
    <col min="11268" max="11269" width="17.7109375" style="56" customWidth="1"/>
    <col min="11270" max="11270" width="15.28515625" style="56" customWidth="1"/>
    <col min="11271" max="11271" width="35.7109375" style="56" customWidth="1"/>
    <col min="11272" max="11272" width="17.7109375" style="56" customWidth="1"/>
    <col min="11273" max="11273" width="15.28515625" style="56" customWidth="1"/>
    <col min="11274" max="11274" width="30.7109375" style="56" customWidth="1"/>
    <col min="11275" max="11520" width="11.42578125" style="56"/>
    <col min="11521" max="11521" width="8.7109375" style="56" customWidth="1"/>
    <col min="11522" max="11522" width="45.7109375" style="56" customWidth="1"/>
    <col min="11523" max="11523" width="15.7109375" style="56" customWidth="1"/>
    <col min="11524" max="11525" width="17.7109375" style="56" customWidth="1"/>
    <col min="11526" max="11526" width="15.28515625" style="56" customWidth="1"/>
    <col min="11527" max="11527" width="35.7109375" style="56" customWidth="1"/>
    <col min="11528" max="11528" width="17.7109375" style="56" customWidth="1"/>
    <col min="11529" max="11529" width="15.28515625" style="56" customWidth="1"/>
    <col min="11530" max="11530" width="30.7109375" style="56" customWidth="1"/>
    <col min="11531" max="11776" width="11.42578125" style="56"/>
    <col min="11777" max="11777" width="8.7109375" style="56" customWidth="1"/>
    <col min="11778" max="11778" width="45.7109375" style="56" customWidth="1"/>
    <col min="11779" max="11779" width="15.7109375" style="56" customWidth="1"/>
    <col min="11780" max="11781" width="17.7109375" style="56" customWidth="1"/>
    <col min="11782" max="11782" width="15.28515625" style="56" customWidth="1"/>
    <col min="11783" max="11783" width="35.7109375" style="56" customWidth="1"/>
    <col min="11784" max="11784" width="17.7109375" style="56" customWidth="1"/>
    <col min="11785" max="11785" width="15.28515625" style="56" customWidth="1"/>
    <col min="11786" max="11786" width="30.7109375" style="56" customWidth="1"/>
    <col min="11787" max="12032" width="11.42578125" style="56"/>
    <col min="12033" max="12033" width="8.7109375" style="56" customWidth="1"/>
    <col min="12034" max="12034" width="45.7109375" style="56" customWidth="1"/>
    <col min="12035" max="12035" width="15.7109375" style="56" customWidth="1"/>
    <col min="12036" max="12037" width="17.7109375" style="56" customWidth="1"/>
    <col min="12038" max="12038" width="15.28515625" style="56" customWidth="1"/>
    <col min="12039" max="12039" width="35.7109375" style="56" customWidth="1"/>
    <col min="12040" max="12040" width="17.7109375" style="56" customWidth="1"/>
    <col min="12041" max="12041" width="15.28515625" style="56" customWidth="1"/>
    <col min="12042" max="12042" width="30.7109375" style="56" customWidth="1"/>
    <col min="12043" max="12288" width="11.42578125" style="56"/>
    <col min="12289" max="12289" width="8.7109375" style="56" customWidth="1"/>
    <col min="12290" max="12290" width="45.7109375" style="56" customWidth="1"/>
    <col min="12291" max="12291" width="15.7109375" style="56" customWidth="1"/>
    <col min="12292" max="12293" width="17.7109375" style="56" customWidth="1"/>
    <col min="12294" max="12294" width="15.28515625" style="56" customWidth="1"/>
    <col min="12295" max="12295" width="35.7109375" style="56" customWidth="1"/>
    <col min="12296" max="12296" width="17.7109375" style="56" customWidth="1"/>
    <col min="12297" max="12297" width="15.28515625" style="56" customWidth="1"/>
    <col min="12298" max="12298" width="30.7109375" style="56" customWidth="1"/>
    <col min="12299" max="12544" width="11.42578125" style="56"/>
    <col min="12545" max="12545" width="8.7109375" style="56" customWidth="1"/>
    <col min="12546" max="12546" width="45.7109375" style="56" customWidth="1"/>
    <col min="12547" max="12547" width="15.7109375" style="56" customWidth="1"/>
    <col min="12548" max="12549" width="17.7109375" style="56" customWidth="1"/>
    <col min="12550" max="12550" width="15.28515625" style="56" customWidth="1"/>
    <col min="12551" max="12551" width="35.7109375" style="56" customWidth="1"/>
    <col min="12552" max="12552" width="17.7109375" style="56" customWidth="1"/>
    <col min="12553" max="12553" width="15.28515625" style="56" customWidth="1"/>
    <col min="12554" max="12554" width="30.7109375" style="56" customWidth="1"/>
    <col min="12555" max="12800" width="11.42578125" style="56"/>
    <col min="12801" max="12801" width="8.7109375" style="56" customWidth="1"/>
    <col min="12802" max="12802" width="45.7109375" style="56" customWidth="1"/>
    <col min="12803" max="12803" width="15.7109375" style="56" customWidth="1"/>
    <col min="12804" max="12805" width="17.7109375" style="56" customWidth="1"/>
    <col min="12806" max="12806" width="15.28515625" style="56" customWidth="1"/>
    <col min="12807" max="12807" width="35.7109375" style="56" customWidth="1"/>
    <col min="12808" max="12808" width="17.7109375" style="56" customWidth="1"/>
    <col min="12809" max="12809" width="15.28515625" style="56" customWidth="1"/>
    <col min="12810" max="12810" width="30.7109375" style="56" customWidth="1"/>
    <col min="12811" max="13056" width="11.42578125" style="56"/>
    <col min="13057" max="13057" width="8.7109375" style="56" customWidth="1"/>
    <col min="13058" max="13058" width="45.7109375" style="56" customWidth="1"/>
    <col min="13059" max="13059" width="15.7109375" style="56" customWidth="1"/>
    <col min="13060" max="13061" width="17.7109375" style="56" customWidth="1"/>
    <col min="13062" max="13062" width="15.28515625" style="56" customWidth="1"/>
    <col min="13063" max="13063" width="35.7109375" style="56" customWidth="1"/>
    <col min="13064" max="13064" width="17.7109375" style="56" customWidth="1"/>
    <col min="13065" max="13065" width="15.28515625" style="56" customWidth="1"/>
    <col min="13066" max="13066" width="30.7109375" style="56" customWidth="1"/>
    <col min="13067" max="13312" width="11.42578125" style="56"/>
    <col min="13313" max="13313" width="8.7109375" style="56" customWidth="1"/>
    <col min="13314" max="13314" width="45.7109375" style="56" customWidth="1"/>
    <col min="13315" max="13315" width="15.7109375" style="56" customWidth="1"/>
    <col min="13316" max="13317" width="17.7109375" style="56" customWidth="1"/>
    <col min="13318" max="13318" width="15.28515625" style="56" customWidth="1"/>
    <col min="13319" max="13319" width="35.7109375" style="56" customWidth="1"/>
    <col min="13320" max="13320" width="17.7109375" style="56" customWidth="1"/>
    <col min="13321" max="13321" width="15.28515625" style="56" customWidth="1"/>
    <col min="13322" max="13322" width="30.7109375" style="56" customWidth="1"/>
    <col min="13323" max="13568" width="11.42578125" style="56"/>
    <col min="13569" max="13569" width="8.7109375" style="56" customWidth="1"/>
    <col min="13570" max="13570" width="45.7109375" style="56" customWidth="1"/>
    <col min="13571" max="13571" width="15.7109375" style="56" customWidth="1"/>
    <col min="13572" max="13573" width="17.7109375" style="56" customWidth="1"/>
    <col min="13574" max="13574" width="15.28515625" style="56" customWidth="1"/>
    <col min="13575" max="13575" width="35.7109375" style="56" customWidth="1"/>
    <col min="13576" max="13576" width="17.7109375" style="56" customWidth="1"/>
    <col min="13577" max="13577" width="15.28515625" style="56" customWidth="1"/>
    <col min="13578" max="13578" width="30.7109375" style="56" customWidth="1"/>
    <col min="13579" max="13824" width="11.42578125" style="56"/>
    <col min="13825" max="13825" width="8.7109375" style="56" customWidth="1"/>
    <col min="13826" max="13826" width="45.7109375" style="56" customWidth="1"/>
    <col min="13827" max="13827" width="15.7109375" style="56" customWidth="1"/>
    <col min="13828" max="13829" width="17.7109375" style="56" customWidth="1"/>
    <col min="13830" max="13830" width="15.28515625" style="56" customWidth="1"/>
    <col min="13831" max="13831" width="35.7109375" style="56" customWidth="1"/>
    <col min="13832" max="13832" width="17.7109375" style="56" customWidth="1"/>
    <col min="13833" max="13833" width="15.28515625" style="56" customWidth="1"/>
    <col min="13834" max="13834" width="30.7109375" style="56" customWidth="1"/>
    <col min="13835" max="14080" width="11.42578125" style="56"/>
    <col min="14081" max="14081" width="8.7109375" style="56" customWidth="1"/>
    <col min="14082" max="14082" width="45.7109375" style="56" customWidth="1"/>
    <col min="14083" max="14083" width="15.7109375" style="56" customWidth="1"/>
    <col min="14084" max="14085" width="17.7109375" style="56" customWidth="1"/>
    <col min="14086" max="14086" width="15.28515625" style="56" customWidth="1"/>
    <col min="14087" max="14087" width="35.7109375" style="56" customWidth="1"/>
    <col min="14088" max="14088" width="17.7109375" style="56" customWidth="1"/>
    <col min="14089" max="14089" width="15.28515625" style="56" customWidth="1"/>
    <col min="14090" max="14090" width="30.7109375" style="56" customWidth="1"/>
    <col min="14091" max="14336" width="11.42578125" style="56"/>
    <col min="14337" max="14337" width="8.7109375" style="56" customWidth="1"/>
    <col min="14338" max="14338" width="45.7109375" style="56" customWidth="1"/>
    <col min="14339" max="14339" width="15.7109375" style="56" customWidth="1"/>
    <col min="14340" max="14341" width="17.7109375" style="56" customWidth="1"/>
    <col min="14342" max="14342" width="15.28515625" style="56" customWidth="1"/>
    <col min="14343" max="14343" width="35.7109375" style="56" customWidth="1"/>
    <col min="14344" max="14344" width="17.7109375" style="56" customWidth="1"/>
    <col min="14345" max="14345" width="15.28515625" style="56" customWidth="1"/>
    <col min="14346" max="14346" width="30.7109375" style="56" customWidth="1"/>
    <col min="14347" max="14592" width="11.42578125" style="56"/>
    <col min="14593" max="14593" width="8.7109375" style="56" customWidth="1"/>
    <col min="14594" max="14594" width="45.7109375" style="56" customWidth="1"/>
    <col min="14595" max="14595" width="15.7109375" style="56" customWidth="1"/>
    <col min="14596" max="14597" width="17.7109375" style="56" customWidth="1"/>
    <col min="14598" max="14598" width="15.28515625" style="56" customWidth="1"/>
    <col min="14599" max="14599" width="35.7109375" style="56" customWidth="1"/>
    <col min="14600" max="14600" width="17.7109375" style="56" customWidth="1"/>
    <col min="14601" max="14601" width="15.28515625" style="56" customWidth="1"/>
    <col min="14602" max="14602" width="30.7109375" style="56" customWidth="1"/>
    <col min="14603" max="14848" width="11.42578125" style="56"/>
    <col min="14849" max="14849" width="8.7109375" style="56" customWidth="1"/>
    <col min="14850" max="14850" width="45.7109375" style="56" customWidth="1"/>
    <col min="14851" max="14851" width="15.7109375" style="56" customWidth="1"/>
    <col min="14852" max="14853" width="17.7109375" style="56" customWidth="1"/>
    <col min="14854" max="14854" width="15.28515625" style="56" customWidth="1"/>
    <col min="14855" max="14855" width="35.7109375" style="56" customWidth="1"/>
    <col min="14856" max="14856" width="17.7109375" style="56" customWidth="1"/>
    <col min="14857" max="14857" width="15.28515625" style="56" customWidth="1"/>
    <col min="14858" max="14858" width="30.7109375" style="56" customWidth="1"/>
    <col min="14859" max="15104" width="11.42578125" style="56"/>
    <col min="15105" max="15105" width="8.7109375" style="56" customWidth="1"/>
    <col min="15106" max="15106" width="45.7109375" style="56" customWidth="1"/>
    <col min="15107" max="15107" width="15.7109375" style="56" customWidth="1"/>
    <col min="15108" max="15109" width="17.7109375" style="56" customWidth="1"/>
    <col min="15110" max="15110" width="15.28515625" style="56" customWidth="1"/>
    <col min="15111" max="15111" width="35.7109375" style="56" customWidth="1"/>
    <col min="15112" max="15112" width="17.7109375" style="56" customWidth="1"/>
    <col min="15113" max="15113" width="15.28515625" style="56" customWidth="1"/>
    <col min="15114" max="15114" width="30.7109375" style="56" customWidth="1"/>
    <col min="15115" max="15360" width="11.42578125" style="56"/>
    <col min="15361" max="15361" width="8.7109375" style="56" customWidth="1"/>
    <col min="15362" max="15362" width="45.7109375" style="56" customWidth="1"/>
    <col min="15363" max="15363" width="15.7109375" style="56" customWidth="1"/>
    <col min="15364" max="15365" width="17.7109375" style="56" customWidth="1"/>
    <col min="15366" max="15366" width="15.28515625" style="56" customWidth="1"/>
    <col min="15367" max="15367" width="35.7109375" style="56" customWidth="1"/>
    <col min="15368" max="15368" width="17.7109375" style="56" customWidth="1"/>
    <col min="15369" max="15369" width="15.28515625" style="56" customWidth="1"/>
    <col min="15370" max="15370" width="30.7109375" style="56" customWidth="1"/>
    <col min="15371" max="15616" width="11.42578125" style="56"/>
    <col min="15617" max="15617" width="8.7109375" style="56" customWidth="1"/>
    <col min="15618" max="15618" width="45.7109375" style="56" customWidth="1"/>
    <col min="15619" max="15619" width="15.7109375" style="56" customWidth="1"/>
    <col min="15620" max="15621" width="17.7109375" style="56" customWidth="1"/>
    <col min="15622" max="15622" width="15.28515625" style="56" customWidth="1"/>
    <col min="15623" max="15623" width="35.7109375" style="56" customWidth="1"/>
    <col min="15624" max="15624" width="17.7109375" style="56" customWidth="1"/>
    <col min="15625" max="15625" width="15.28515625" style="56" customWidth="1"/>
    <col min="15626" max="15626" width="30.7109375" style="56" customWidth="1"/>
    <col min="15627" max="15872" width="11.42578125" style="56"/>
    <col min="15873" max="15873" width="8.7109375" style="56" customWidth="1"/>
    <col min="15874" max="15874" width="45.7109375" style="56" customWidth="1"/>
    <col min="15875" max="15875" width="15.7109375" style="56" customWidth="1"/>
    <col min="15876" max="15877" width="17.7109375" style="56" customWidth="1"/>
    <col min="15878" max="15878" width="15.28515625" style="56" customWidth="1"/>
    <col min="15879" max="15879" width="35.7109375" style="56" customWidth="1"/>
    <col min="15880" max="15880" width="17.7109375" style="56" customWidth="1"/>
    <col min="15881" max="15881" width="15.28515625" style="56" customWidth="1"/>
    <col min="15882" max="15882" width="30.7109375" style="56" customWidth="1"/>
    <col min="15883" max="16128" width="11.42578125" style="56"/>
    <col min="16129" max="16129" width="8.7109375" style="56" customWidth="1"/>
    <col min="16130" max="16130" width="45.7109375" style="56" customWidth="1"/>
    <col min="16131" max="16131" width="15.7109375" style="56" customWidth="1"/>
    <col min="16132" max="16133" width="17.7109375" style="56" customWidth="1"/>
    <col min="16134" max="16134" width="15.28515625" style="56" customWidth="1"/>
    <col min="16135" max="16135" width="35.7109375" style="56" customWidth="1"/>
    <col min="16136" max="16136" width="17.7109375" style="56" customWidth="1"/>
    <col min="16137" max="16137" width="15.28515625" style="56" customWidth="1"/>
    <col min="16138" max="16138" width="30.7109375" style="56" customWidth="1"/>
    <col min="16139" max="16384" width="11.42578125" style="56"/>
  </cols>
  <sheetData>
    <row r="1" spans="1:10" ht="18.75" x14ac:dyDescent="0.3">
      <c r="J1" s="1208"/>
    </row>
    <row r="2" spans="1:10" ht="39" customHeight="1" x14ac:dyDescent="0.25">
      <c r="A2" s="2086" t="s">
        <v>1467</v>
      </c>
      <c r="B2" s="2086"/>
      <c r="C2" s="2086"/>
      <c r="D2" s="2086"/>
      <c r="E2" s="2086"/>
      <c r="F2" s="2086"/>
      <c r="G2" s="2086"/>
      <c r="H2" s="2086"/>
      <c r="I2" s="2086"/>
      <c r="J2" s="2086"/>
    </row>
    <row r="3" spans="1:10" ht="21" customHeight="1" x14ac:dyDescent="0.25">
      <c r="A3" s="2087" t="s">
        <v>270</v>
      </c>
      <c r="B3" s="2087"/>
      <c r="C3" s="2087"/>
      <c r="D3" s="2087"/>
      <c r="E3" s="2087"/>
      <c r="F3" s="2087"/>
      <c r="G3" s="2087"/>
      <c r="H3" s="2087"/>
      <c r="I3" s="2087"/>
      <c r="J3" s="2087"/>
    </row>
    <row r="4" spans="1:10" ht="21" customHeight="1" x14ac:dyDescent="0.25">
      <c r="A4" s="2087" t="s">
        <v>1468</v>
      </c>
      <c r="B4" s="2087"/>
      <c r="C4" s="2087"/>
      <c r="D4" s="2087"/>
      <c r="E4" s="2087"/>
      <c r="F4" s="2087"/>
      <c r="G4" s="2087"/>
      <c r="H4" s="2087"/>
      <c r="I4" s="2087"/>
      <c r="J4" s="2087"/>
    </row>
    <row r="5" spans="1:10" ht="12" customHeight="1" x14ac:dyDescent="0.25">
      <c r="A5" s="534"/>
      <c r="B5" s="534"/>
      <c r="C5" s="534"/>
      <c r="D5" s="534"/>
      <c r="E5" s="534"/>
      <c r="F5" s="534"/>
      <c r="G5" s="1184"/>
      <c r="H5" s="534"/>
      <c r="I5" s="534"/>
      <c r="J5" s="140"/>
    </row>
    <row r="6" spans="1:10" s="57" customFormat="1" ht="171.75" customHeight="1" x14ac:dyDescent="0.25">
      <c r="A6" s="535" t="s">
        <v>1</v>
      </c>
      <c r="B6" s="527" t="s">
        <v>2</v>
      </c>
      <c r="C6" s="527" t="s">
        <v>3</v>
      </c>
      <c r="D6" s="99" t="s">
        <v>1656</v>
      </c>
      <c r="E6" s="100" t="s">
        <v>1657</v>
      </c>
      <c r="F6" s="100" t="s">
        <v>4</v>
      </c>
      <c r="G6" s="1196" t="s">
        <v>5</v>
      </c>
      <c r="H6" s="527" t="s">
        <v>1658</v>
      </c>
      <c r="I6" s="527" t="s">
        <v>6</v>
      </c>
      <c r="J6" s="1196" t="s">
        <v>7</v>
      </c>
    </row>
    <row r="7" spans="1:10" s="58" customFormat="1" ht="26.25" customHeight="1" x14ac:dyDescent="0.25">
      <c r="A7" s="144">
        <v>1</v>
      </c>
      <c r="B7" s="144">
        <v>2</v>
      </c>
      <c r="C7" s="144">
        <v>3</v>
      </c>
      <c r="D7" s="145">
        <v>4</v>
      </c>
      <c r="E7" s="145">
        <v>5</v>
      </c>
      <c r="F7" s="145">
        <v>6</v>
      </c>
      <c r="G7" s="1223">
        <v>7</v>
      </c>
      <c r="H7" s="145">
        <v>8</v>
      </c>
      <c r="I7" s="145">
        <v>9</v>
      </c>
      <c r="J7" s="146">
        <v>10</v>
      </c>
    </row>
    <row r="8" spans="1:10" s="58" customFormat="1" ht="28.5" customHeight="1" x14ac:dyDescent="0.25">
      <c r="A8" s="2063" t="s">
        <v>271</v>
      </c>
      <c r="B8" s="2088"/>
      <c r="C8" s="2088"/>
      <c r="D8" s="2088"/>
      <c r="E8" s="2088"/>
      <c r="F8" s="2088"/>
      <c r="G8" s="2088"/>
      <c r="H8" s="2088"/>
      <c r="I8" s="2088"/>
      <c r="J8" s="2088"/>
    </row>
    <row r="9" spans="1:10" s="59" customFormat="1" ht="167.25" hidden="1" customHeight="1" x14ac:dyDescent="0.25">
      <c r="A9" s="530" t="s">
        <v>9</v>
      </c>
      <c r="B9" s="147" t="s">
        <v>272</v>
      </c>
      <c r="C9" s="531" t="s">
        <v>16</v>
      </c>
      <c r="D9" s="96">
        <f>D12+D13</f>
        <v>53006.2</v>
      </c>
      <c r="E9" s="96">
        <f>E12+E13</f>
        <v>4338.8999999999996</v>
      </c>
      <c r="F9" s="148">
        <f t="shared" ref="F9:F21" si="0">E9/D9*100</f>
        <v>8.1856462074247922</v>
      </c>
      <c r="G9" s="1224"/>
      <c r="H9" s="149">
        <f>H13+H12</f>
        <v>4338.8999999999996</v>
      </c>
      <c r="I9" s="149">
        <f t="shared" ref="I9:I21" si="1">H9/D9*100</f>
        <v>8.1856462074247922</v>
      </c>
      <c r="J9" s="1209" t="s">
        <v>623</v>
      </c>
    </row>
    <row r="10" spans="1:10" ht="99" customHeight="1" x14ac:dyDescent="0.25">
      <c r="A10" s="530" t="s">
        <v>9</v>
      </c>
      <c r="B10" s="147" t="s">
        <v>970</v>
      </c>
      <c r="C10" s="531" t="s">
        <v>19</v>
      </c>
      <c r="D10" s="331">
        <f>D12</f>
        <v>41888.199999999997</v>
      </c>
      <c r="E10" s="331">
        <f>E12</f>
        <v>1980</v>
      </c>
      <c r="F10" s="788">
        <f>E10/D10*100</f>
        <v>4.7268681872221769</v>
      </c>
      <c r="G10" s="1225"/>
      <c r="H10" s="788">
        <f>H12</f>
        <v>1980</v>
      </c>
      <c r="I10" s="560">
        <f>H10/D10*100</f>
        <v>4.7268681872221769</v>
      </c>
      <c r="J10" s="1187"/>
    </row>
    <row r="11" spans="1:10" ht="96.75" hidden="1" customHeight="1" x14ac:dyDescent="0.25">
      <c r="A11" s="528" t="s">
        <v>21</v>
      </c>
      <c r="B11" s="250" t="s">
        <v>640</v>
      </c>
      <c r="C11" s="533" t="s">
        <v>16</v>
      </c>
      <c r="D11" s="786">
        <v>115692</v>
      </c>
      <c r="E11" s="787">
        <v>33879.599999999999</v>
      </c>
      <c r="F11" s="787">
        <f t="shared" ref="F11" si="2">E11/D11*100</f>
        <v>29.284306607198424</v>
      </c>
      <c r="G11" s="1189" t="s">
        <v>641</v>
      </c>
      <c r="H11" s="787">
        <f>E11</f>
        <v>33879.599999999999</v>
      </c>
      <c r="I11" s="561">
        <f t="shared" ref="I11" si="3">H11/D11*100</f>
        <v>29.284306607198424</v>
      </c>
      <c r="J11" s="1189"/>
    </row>
    <row r="12" spans="1:10" ht="138" customHeight="1" x14ac:dyDescent="0.25">
      <c r="A12" s="528" t="s">
        <v>21</v>
      </c>
      <c r="B12" s="250" t="s">
        <v>971</v>
      </c>
      <c r="C12" s="533" t="s">
        <v>19</v>
      </c>
      <c r="D12" s="786">
        <v>41888.199999999997</v>
      </c>
      <c r="E12" s="787">
        <v>1980</v>
      </c>
      <c r="F12" s="787">
        <f>E12/D12*100</f>
        <v>4.7268681872221769</v>
      </c>
      <c r="G12" s="1188" t="s">
        <v>1838</v>
      </c>
      <c r="H12" s="787">
        <f>E12</f>
        <v>1980</v>
      </c>
      <c r="I12" s="726">
        <f>H12/D12*100</f>
        <v>4.7268681872221769</v>
      </c>
      <c r="J12" s="1188" t="s">
        <v>1654</v>
      </c>
    </row>
    <row r="13" spans="1:10" ht="96" hidden="1" customHeight="1" x14ac:dyDescent="0.25">
      <c r="A13" s="528" t="s">
        <v>25</v>
      </c>
      <c r="B13" s="150" t="s">
        <v>642</v>
      </c>
      <c r="C13" s="532" t="s">
        <v>16</v>
      </c>
      <c r="D13" s="786">
        <v>11118</v>
      </c>
      <c r="E13" s="787">
        <v>2358.9</v>
      </c>
      <c r="F13" s="787">
        <f t="shared" si="0"/>
        <v>21.216945493793848</v>
      </c>
      <c r="G13" s="1189" t="s">
        <v>643</v>
      </c>
      <c r="H13" s="787">
        <f>E13</f>
        <v>2358.9</v>
      </c>
      <c r="I13" s="561">
        <f t="shared" si="1"/>
        <v>21.216945493793848</v>
      </c>
      <c r="J13" s="1210"/>
    </row>
    <row r="14" spans="1:10" ht="0.75" hidden="1" customHeight="1" x14ac:dyDescent="0.25">
      <c r="A14" s="530" t="s">
        <v>12</v>
      </c>
      <c r="B14" s="147" t="s">
        <v>273</v>
      </c>
      <c r="C14" s="536" t="s">
        <v>19</v>
      </c>
      <c r="D14" s="331">
        <f>D15+D16</f>
        <v>0</v>
      </c>
      <c r="E14" s="331">
        <f>E15+E16</f>
        <v>0</v>
      </c>
      <c r="F14" s="788">
        <v>0</v>
      </c>
      <c r="G14" s="1226"/>
      <c r="H14" s="331">
        <f>H15+H16</f>
        <v>0</v>
      </c>
      <c r="I14" s="560">
        <v>0</v>
      </c>
      <c r="J14" s="1187"/>
    </row>
    <row r="15" spans="1:10" ht="76.5" hidden="1" customHeight="1" x14ac:dyDescent="0.25">
      <c r="A15" s="528" t="s">
        <v>13</v>
      </c>
      <c r="B15" s="150" t="s">
        <v>972</v>
      </c>
      <c r="C15" s="533" t="s">
        <v>19</v>
      </c>
      <c r="D15" s="786">
        <v>0</v>
      </c>
      <c r="E15" s="786">
        <v>0</v>
      </c>
      <c r="F15" s="787">
        <v>0</v>
      </c>
      <c r="G15" s="1226"/>
      <c r="H15" s="786">
        <f>E15</f>
        <v>0</v>
      </c>
      <c r="I15" s="561">
        <v>0</v>
      </c>
      <c r="J15" s="1211" t="s">
        <v>1204</v>
      </c>
    </row>
    <row r="16" spans="1:10" ht="150.75" hidden="1" customHeight="1" x14ac:dyDescent="0.25">
      <c r="A16" s="528" t="s">
        <v>22</v>
      </c>
      <c r="B16" s="150" t="s">
        <v>973</v>
      </c>
      <c r="C16" s="533" t="s">
        <v>19</v>
      </c>
      <c r="D16" s="786">
        <v>0</v>
      </c>
      <c r="E16" s="786">
        <v>0</v>
      </c>
      <c r="F16" s="787">
        <v>0</v>
      </c>
      <c r="G16" s="1226"/>
      <c r="H16" s="786">
        <f>E16</f>
        <v>0</v>
      </c>
      <c r="I16" s="561">
        <v>0</v>
      </c>
      <c r="J16" s="1211" t="s">
        <v>1204</v>
      </c>
    </row>
    <row r="17" spans="1:10" ht="8.25" hidden="1" customHeight="1" x14ac:dyDescent="0.25">
      <c r="A17" s="528" t="s">
        <v>13</v>
      </c>
      <c r="B17" s="150" t="s">
        <v>644</v>
      </c>
      <c r="C17" s="529" t="s">
        <v>19</v>
      </c>
      <c r="D17" s="786">
        <v>0</v>
      </c>
      <c r="E17" s="786">
        <v>0</v>
      </c>
      <c r="F17" s="787">
        <v>0</v>
      </c>
      <c r="G17" s="584"/>
      <c r="H17" s="786">
        <f>E17</f>
        <v>0</v>
      </c>
      <c r="I17" s="561">
        <v>0</v>
      </c>
      <c r="J17" s="1189"/>
    </row>
    <row r="18" spans="1:10" ht="109.5" customHeight="1" x14ac:dyDescent="0.25">
      <c r="A18" s="530" t="s">
        <v>14</v>
      </c>
      <c r="B18" s="147" t="s">
        <v>974</v>
      </c>
      <c r="C18" s="536" t="s">
        <v>19</v>
      </c>
      <c r="D18" s="331">
        <f>D20</f>
        <v>26500</v>
      </c>
      <c r="E18" s="331">
        <f>E20</f>
        <v>6560.085</v>
      </c>
      <c r="F18" s="788">
        <f t="shared" ref="F18" si="4">E18/D18*100</f>
        <v>24.755037735849054</v>
      </c>
      <c r="G18" s="1192"/>
      <c r="H18" s="788">
        <f>H20</f>
        <v>6560.085</v>
      </c>
      <c r="I18" s="560">
        <f t="shared" ref="I18" si="5">H18/D18*100</f>
        <v>24.755037735849054</v>
      </c>
      <c r="J18" s="1187"/>
    </row>
    <row r="19" spans="1:10" ht="60" hidden="1" customHeight="1" x14ac:dyDescent="0.25">
      <c r="A19" s="530" t="s">
        <v>14</v>
      </c>
      <c r="B19" s="147" t="s">
        <v>274</v>
      </c>
      <c r="C19" s="536" t="s">
        <v>19</v>
      </c>
      <c r="D19" s="331">
        <v>0</v>
      </c>
      <c r="E19" s="331">
        <v>0</v>
      </c>
      <c r="F19" s="788">
        <v>0</v>
      </c>
      <c r="G19" s="1192"/>
      <c r="H19" s="788">
        <v>0</v>
      </c>
      <c r="I19" s="560">
        <v>0</v>
      </c>
      <c r="J19" s="1187"/>
    </row>
    <row r="20" spans="1:10" ht="136.5" customHeight="1" x14ac:dyDescent="0.25">
      <c r="A20" s="528" t="s">
        <v>17</v>
      </c>
      <c r="B20" s="150" t="s">
        <v>1278</v>
      </c>
      <c r="C20" s="730" t="s">
        <v>19</v>
      </c>
      <c r="D20" s="786">
        <v>26500</v>
      </c>
      <c r="E20" s="787">
        <v>6560.085</v>
      </c>
      <c r="F20" s="787">
        <f t="shared" ref="F20" si="6">E20/D20*100</f>
        <v>24.755037735849054</v>
      </c>
      <c r="G20" s="1225" t="s">
        <v>1653</v>
      </c>
      <c r="H20" s="787">
        <f t="shared" ref="H20" si="7">E20</f>
        <v>6560.085</v>
      </c>
      <c r="I20" s="726">
        <f t="shared" ref="I20" si="8">H20/D20*100</f>
        <v>24.755037735849054</v>
      </c>
      <c r="J20" s="1188"/>
    </row>
    <row r="21" spans="1:10" ht="21.75" hidden="1" customHeight="1" x14ac:dyDescent="0.25">
      <c r="A21" s="528" t="s">
        <v>17</v>
      </c>
      <c r="B21" s="150" t="s">
        <v>645</v>
      </c>
      <c r="C21" s="529" t="s">
        <v>19</v>
      </c>
      <c r="D21" s="786">
        <v>26400</v>
      </c>
      <c r="E21" s="787">
        <v>6587.3</v>
      </c>
      <c r="F21" s="787">
        <f t="shared" si="0"/>
        <v>24.951893939393941</v>
      </c>
      <c r="G21" s="1189" t="s">
        <v>646</v>
      </c>
      <c r="H21" s="787">
        <f t="shared" ref="H21:H27" si="9">E21</f>
        <v>6587.3</v>
      </c>
      <c r="I21" s="561">
        <f t="shared" si="1"/>
        <v>24.951893939393941</v>
      </c>
      <c r="J21" s="1189"/>
    </row>
    <row r="22" spans="1:10" ht="96" customHeight="1" x14ac:dyDescent="0.25">
      <c r="A22" s="528" t="s">
        <v>111</v>
      </c>
      <c r="B22" s="147" t="s">
        <v>1279</v>
      </c>
      <c r="C22" s="536" t="s">
        <v>19</v>
      </c>
      <c r="D22" s="331">
        <f>D24</f>
        <v>8823.1370000000006</v>
      </c>
      <c r="E22" s="331">
        <f>E24</f>
        <v>2694.4270000000001</v>
      </c>
      <c r="F22" s="788">
        <f>E22/D22*100</f>
        <v>30.538197468768765</v>
      </c>
      <c r="G22" s="1192"/>
      <c r="H22" s="788">
        <f t="shared" si="9"/>
        <v>2694.4270000000001</v>
      </c>
      <c r="I22" s="560">
        <f>H22/D22*100</f>
        <v>30.538197468768765</v>
      </c>
      <c r="J22" s="1187"/>
    </row>
    <row r="23" spans="1:10" ht="120" customHeight="1" x14ac:dyDescent="0.25">
      <c r="A23" s="528" t="s">
        <v>232</v>
      </c>
      <c r="B23" s="150" t="s">
        <v>648</v>
      </c>
      <c r="C23" s="730" t="s">
        <v>550</v>
      </c>
      <c r="D23" s="2033" t="s">
        <v>1978</v>
      </c>
      <c r="E23" s="2033"/>
      <c r="F23" s="2033"/>
      <c r="G23" s="2033"/>
      <c r="H23" s="2033"/>
      <c r="I23" s="2033"/>
      <c r="J23" s="2033"/>
    </row>
    <row r="24" spans="1:10" ht="409.5" customHeight="1" x14ac:dyDescent="0.25">
      <c r="A24" s="528" t="s">
        <v>309</v>
      </c>
      <c r="B24" s="150" t="s">
        <v>1650</v>
      </c>
      <c r="C24" s="529" t="s">
        <v>19</v>
      </c>
      <c r="D24" s="786">
        <v>8823.1370000000006</v>
      </c>
      <c r="E24" s="786">
        <v>2694.4270000000001</v>
      </c>
      <c r="F24" s="787">
        <f>E24/D24*100</f>
        <v>30.538197468768765</v>
      </c>
      <c r="G24" s="1188" t="s">
        <v>1839</v>
      </c>
      <c r="H24" s="787">
        <f t="shared" si="9"/>
        <v>2694.4270000000001</v>
      </c>
      <c r="I24" s="726">
        <f>H24/D24*100</f>
        <v>30.538197468768765</v>
      </c>
      <c r="J24" s="1188"/>
    </row>
    <row r="25" spans="1:10" ht="96.75" hidden="1" customHeight="1" x14ac:dyDescent="0.25">
      <c r="A25" s="528" t="s">
        <v>111</v>
      </c>
      <c r="B25" s="147" t="s">
        <v>1280</v>
      </c>
      <c r="C25" s="536" t="s">
        <v>19</v>
      </c>
      <c r="D25" s="331">
        <f>D26</f>
        <v>0</v>
      </c>
      <c r="E25" s="331">
        <f>E26</f>
        <v>0</v>
      </c>
      <c r="F25" s="560">
        <v>0</v>
      </c>
      <c r="G25" s="1192"/>
      <c r="H25" s="560">
        <f t="shared" si="9"/>
        <v>0</v>
      </c>
      <c r="I25" s="560">
        <v>0</v>
      </c>
      <c r="J25" s="1187" t="s">
        <v>392</v>
      </c>
    </row>
    <row r="26" spans="1:10" ht="29.25" hidden="1" customHeight="1" x14ac:dyDescent="0.25">
      <c r="A26" s="528" t="s">
        <v>232</v>
      </c>
      <c r="B26" s="150" t="s">
        <v>647</v>
      </c>
      <c r="C26" s="529" t="s">
        <v>19</v>
      </c>
      <c r="D26" s="193">
        <f>SUM(D27:D27)</f>
        <v>0</v>
      </c>
      <c r="E26" s="193">
        <f>SUM(E27:E27)</f>
        <v>0</v>
      </c>
      <c r="F26" s="561">
        <v>0</v>
      </c>
      <c r="G26" s="1192"/>
      <c r="H26" s="561">
        <f t="shared" si="9"/>
        <v>0</v>
      </c>
      <c r="I26" s="561">
        <v>0</v>
      </c>
      <c r="J26" s="584"/>
    </row>
    <row r="27" spans="1:10" ht="283.5" hidden="1" customHeight="1" x14ac:dyDescent="0.25">
      <c r="A27" s="528" t="s">
        <v>275</v>
      </c>
      <c r="B27" s="150" t="s">
        <v>432</v>
      </c>
      <c r="C27" s="529" t="s">
        <v>19</v>
      </c>
      <c r="D27" s="193">
        <v>0</v>
      </c>
      <c r="E27" s="561">
        <v>0</v>
      </c>
      <c r="F27" s="561">
        <v>0</v>
      </c>
      <c r="G27" s="1192"/>
      <c r="H27" s="561">
        <f t="shared" si="9"/>
        <v>0</v>
      </c>
      <c r="I27" s="561">
        <v>0</v>
      </c>
      <c r="J27" s="584" t="s">
        <v>392</v>
      </c>
    </row>
    <row r="28" spans="1:10" s="59" customFormat="1" ht="0.75" hidden="1" customHeight="1" x14ac:dyDescent="0.25">
      <c r="A28" s="528"/>
      <c r="B28" s="150" t="s">
        <v>649</v>
      </c>
      <c r="C28" s="529" t="s">
        <v>16</v>
      </c>
      <c r="D28" s="561">
        <v>0</v>
      </c>
      <c r="E28" s="561">
        <v>0</v>
      </c>
      <c r="F28" s="561">
        <v>0</v>
      </c>
      <c r="G28" s="1189"/>
      <c r="H28" s="561">
        <v>0</v>
      </c>
      <c r="I28" s="561">
        <v>0</v>
      </c>
      <c r="J28" s="584"/>
    </row>
    <row r="29" spans="1:10" s="59" customFormat="1" ht="30" customHeight="1" x14ac:dyDescent="0.25">
      <c r="A29" s="2089"/>
      <c r="B29" s="2090" t="s">
        <v>38</v>
      </c>
      <c r="C29" s="953" t="s">
        <v>15</v>
      </c>
      <c r="D29" s="948">
        <f>D30+D31</f>
        <v>77211.337</v>
      </c>
      <c r="E29" s="948">
        <f>E30+E31</f>
        <v>11234.511999999999</v>
      </c>
      <c r="F29" s="948">
        <f>E29/D29*100</f>
        <v>14.55033993259306</v>
      </c>
      <c r="G29" s="2091"/>
      <c r="H29" s="948">
        <f>E29</f>
        <v>11234.511999999999</v>
      </c>
      <c r="I29" s="948">
        <f>H29/D29*100</f>
        <v>14.55033993259306</v>
      </c>
      <c r="J29" s="2092"/>
    </row>
    <row r="30" spans="1:10" s="59" customFormat="1" ht="80.25" customHeight="1" x14ac:dyDescent="0.25">
      <c r="A30" s="2089"/>
      <c r="B30" s="2090"/>
      <c r="C30" s="953" t="s">
        <v>16</v>
      </c>
      <c r="D30" s="948">
        <v>0</v>
      </c>
      <c r="E30" s="948">
        <v>0</v>
      </c>
      <c r="F30" s="948">
        <v>0</v>
      </c>
      <c r="G30" s="2091"/>
      <c r="H30" s="948">
        <v>0</v>
      </c>
      <c r="I30" s="948">
        <v>0</v>
      </c>
      <c r="J30" s="2092"/>
    </row>
    <row r="31" spans="1:10" s="59" customFormat="1" ht="80.25" customHeight="1" x14ac:dyDescent="0.25">
      <c r="A31" s="2089"/>
      <c r="B31" s="2090"/>
      <c r="C31" s="953" t="s">
        <v>19</v>
      </c>
      <c r="D31" s="948">
        <f>D10+D18+D22</f>
        <v>77211.337</v>
      </c>
      <c r="E31" s="948">
        <f>E10+E18+E22</f>
        <v>11234.511999999999</v>
      </c>
      <c r="F31" s="948">
        <f>E31/D31*100</f>
        <v>14.55033993259306</v>
      </c>
      <c r="G31" s="2091"/>
      <c r="H31" s="948">
        <f>H10+H18+H22</f>
        <v>11234.511999999999</v>
      </c>
      <c r="I31" s="948">
        <f>H31/D31*100</f>
        <v>14.55033993259306</v>
      </c>
      <c r="J31" s="2092"/>
    </row>
    <row r="32" spans="1:10" s="489" customFormat="1" ht="30.75" customHeight="1" x14ac:dyDescent="0.25">
      <c r="A32" s="2096" t="s">
        <v>1281</v>
      </c>
      <c r="B32" s="2096"/>
      <c r="C32" s="2096"/>
      <c r="D32" s="2096"/>
      <c r="E32" s="2096"/>
      <c r="F32" s="2096"/>
      <c r="G32" s="2096"/>
      <c r="H32" s="2096"/>
      <c r="I32" s="2096"/>
      <c r="J32" s="2096"/>
    </row>
    <row r="33" spans="1:10" s="59" customFormat="1" ht="77.25" hidden="1" customHeight="1" x14ac:dyDescent="0.25">
      <c r="A33" s="2097" t="s">
        <v>9</v>
      </c>
      <c r="B33" s="2098" t="s">
        <v>276</v>
      </c>
      <c r="C33" s="531" t="s">
        <v>15</v>
      </c>
      <c r="D33" s="149">
        <f>D34+D35</f>
        <v>2748.4</v>
      </c>
      <c r="E33" s="149">
        <f>E34+E35</f>
        <v>0</v>
      </c>
      <c r="F33" s="148">
        <f t="shared" ref="F33:F34" si="10">E33/D33*100</f>
        <v>0</v>
      </c>
      <c r="G33" s="2093"/>
      <c r="H33" s="149">
        <f>H34+H35</f>
        <v>0</v>
      </c>
      <c r="I33" s="148">
        <f t="shared" ref="I33:I34" si="11">H33/D33*100</f>
        <v>0</v>
      </c>
      <c r="J33" s="2094" t="s">
        <v>623</v>
      </c>
    </row>
    <row r="34" spans="1:10" s="59" customFormat="1" ht="96" hidden="1" customHeight="1" x14ac:dyDescent="0.25">
      <c r="A34" s="2097"/>
      <c r="B34" s="2098"/>
      <c r="C34" s="536" t="s">
        <v>16</v>
      </c>
      <c r="D34" s="149">
        <f>D60</f>
        <v>2498.5</v>
      </c>
      <c r="E34" s="149">
        <f>E60</f>
        <v>0</v>
      </c>
      <c r="F34" s="148">
        <f t="shared" si="10"/>
        <v>0</v>
      </c>
      <c r="G34" s="2093"/>
      <c r="H34" s="149">
        <f>E34</f>
        <v>0</v>
      </c>
      <c r="I34" s="148">
        <f t="shared" si="11"/>
        <v>0</v>
      </c>
      <c r="J34" s="2094"/>
    </row>
    <row r="35" spans="1:10" ht="132.75" hidden="1" customHeight="1" x14ac:dyDescent="0.25">
      <c r="A35" s="2097"/>
      <c r="B35" s="2098"/>
      <c r="C35" s="536" t="s">
        <v>19</v>
      </c>
      <c r="D35" s="96">
        <f>D41+D61+D62</f>
        <v>249.9</v>
      </c>
      <c r="E35" s="96">
        <f>E41+E61+E62</f>
        <v>0</v>
      </c>
      <c r="F35" s="148">
        <f>E35/D35*100</f>
        <v>0</v>
      </c>
      <c r="G35" s="2093"/>
      <c r="H35" s="149">
        <f>E35</f>
        <v>0</v>
      </c>
      <c r="I35" s="148">
        <f>H35/D35*100</f>
        <v>0</v>
      </c>
      <c r="J35" s="2094"/>
    </row>
    <row r="36" spans="1:10" s="59" customFormat="1" ht="26.25" customHeight="1" x14ac:dyDescent="0.25">
      <c r="A36" s="2051" t="s">
        <v>9</v>
      </c>
      <c r="B36" s="2095" t="s">
        <v>975</v>
      </c>
      <c r="C36" s="564" t="s">
        <v>15</v>
      </c>
      <c r="D36" s="565">
        <f>D37+D38</f>
        <v>39748</v>
      </c>
      <c r="E36" s="788">
        <f>E37+E38</f>
        <v>0</v>
      </c>
      <c r="F36" s="560">
        <f t="shared" ref="F36:F37" si="12">E36/D36*100</f>
        <v>0</v>
      </c>
      <c r="G36" s="2053"/>
      <c r="H36" s="788">
        <f>H37+H38</f>
        <v>0</v>
      </c>
      <c r="I36" s="560">
        <f t="shared" ref="I36:I37" si="13">H36/D36*100</f>
        <v>0</v>
      </c>
      <c r="J36" s="2054"/>
    </row>
    <row r="37" spans="1:10" s="59" customFormat="1" ht="80.25" customHeight="1" x14ac:dyDescent="0.25">
      <c r="A37" s="2051"/>
      <c r="B37" s="2095"/>
      <c r="C37" s="566" t="s">
        <v>16</v>
      </c>
      <c r="D37" s="565">
        <f>D42</f>
        <v>18562</v>
      </c>
      <c r="E37" s="788">
        <f>E42</f>
        <v>0</v>
      </c>
      <c r="F37" s="560">
        <f t="shared" si="12"/>
        <v>0</v>
      </c>
      <c r="G37" s="2053"/>
      <c r="H37" s="788">
        <f t="shared" ref="H37:H61" si="14">E37</f>
        <v>0</v>
      </c>
      <c r="I37" s="560">
        <f t="shared" si="13"/>
        <v>0</v>
      </c>
      <c r="J37" s="2054"/>
    </row>
    <row r="38" spans="1:10" ht="79.5" customHeight="1" x14ac:dyDescent="0.25">
      <c r="A38" s="2051"/>
      <c r="B38" s="2095"/>
      <c r="C38" s="566" t="s">
        <v>19</v>
      </c>
      <c r="D38" s="331">
        <f>D40+D57</f>
        <v>21186</v>
      </c>
      <c r="E38" s="331">
        <f>E40+E57</f>
        <v>0</v>
      </c>
      <c r="F38" s="560">
        <f>E38/D38*100</f>
        <v>0</v>
      </c>
      <c r="G38" s="2053"/>
      <c r="H38" s="788">
        <f t="shared" si="14"/>
        <v>0</v>
      </c>
      <c r="I38" s="560">
        <f>H38/D38*100</f>
        <v>0</v>
      </c>
      <c r="J38" s="2054"/>
    </row>
    <row r="39" spans="1:10" ht="30.75" customHeight="1" x14ac:dyDescent="0.25">
      <c r="A39" s="2047" t="s">
        <v>21</v>
      </c>
      <c r="B39" s="2050" t="s">
        <v>1372</v>
      </c>
      <c r="C39" s="566" t="s">
        <v>15</v>
      </c>
      <c r="D39" s="786">
        <f>D40+D42</f>
        <v>39748</v>
      </c>
      <c r="E39" s="786">
        <f>E40+E42</f>
        <v>0</v>
      </c>
      <c r="F39" s="561">
        <f t="shared" ref="F39:F61" si="15">E39/D39*100</f>
        <v>0</v>
      </c>
      <c r="G39" s="2068" t="s">
        <v>1652</v>
      </c>
      <c r="H39" s="787">
        <f t="shared" si="14"/>
        <v>0</v>
      </c>
      <c r="I39" s="561">
        <f t="shared" ref="I39:I61" si="16">H39/D39*100</f>
        <v>0</v>
      </c>
      <c r="J39" s="2099" t="s">
        <v>1840</v>
      </c>
    </row>
    <row r="40" spans="1:10" ht="78.75" customHeight="1" x14ac:dyDescent="0.25">
      <c r="A40" s="2047"/>
      <c r="B40" s="2050"/>
      <c r="C40" s="563" t="s">
        <v>19</v>
      </c>
      <c r="D40" s="567">
        <v>21186</v>
      </c>
      <c r="E40" s="567">
        <f>E44+E49+E52+E55+E47</f>
        <v>0</v>
      </c>
      <c r="F40" s="561">
        <f t="shared" si="15"/>
        <v>0</v>
      </c>
      <c r="G40" s="2068"/>
      <c r="H40" s="787">
        <f t="shared" si="14"/>
        <v>0</v>
      </c>
      <c r="I40" s="561">
        <f t="shared" si="16"/>
        <v>0</v>
      </c>
      <c r="J40" s="2075"/>
    </row>
    <row r="41" spans="1:10" ht="156.75" hidden="1" customHeight="1" x14ac:dyDescent="0.25">
      <c r="A41" s="2047"/>
      <c r="B41" s="2050"/>
      <c r="C41" s="563" t="s">
        <v>19</v>
      </c>
      <c r="D41" s="567">
        <f>SUM(D45:D57)+D58</f>
        <v>0</v>
      </c>
      <c r="E41" s="567">
        <f>SUM(E45:E57)+E58</f>
        <v>0</v>
      </c>
      <c r="F41" s="561" t="e">
        <f t="shared" si="15"/>
        <v>#DIV/0!</v>
      </c>
      <c r="G41" s="2068"/>
      <c r="H41" s="787">
        <f t="shared" si="14"/>
        <v>0</v>
      </c>
      <c r="I41" s="561" t="e">
        <f t="shared" si="16"/>
        <v>#DIV/0!</v>
      </c>
      <c r="J41" s="2075"/>
    </row>
    <row r="42" spans="1:10" s="59" customFormat="1" ht="160.5" customHeight="1" x14ac:dyDescent="0.25">
      <c r="A42" s="2047"/>
      <c r="B42" s="2050"/>
      <c r="C42" s="568" t="s">
        <v>16</v>
      </c>
      <c r="D42" s="789">
        <v>18562</v>
      </c>
      <c r="E42" s="789">
        <f>E45+E53+E48</f>
        <v>0</v>
      </c>
      <c r="F42" s="663">
        <f t="shared" si="15"/>
        <v>0</v>
      </c>
      <c r="G42" s="2068"/>
      <c r="H42" s="787">
        <f t="shared" si="14"/>
        <v>0</v>
      </c>
      <c r="I42" s="561">
        <f t="shared" si="16"/>
        <v>0</v>
      </c>
      <c r="J42" s="2076"/>
    </row>
    <row r="43" spans="1:10" s="59" customFormat="1" ht="0.75" hidden="1" customHeight="1" x14ac:dyDescent="0.25">
      <c r="A43" s="2080" t="s">
        <v>195</v>
      </c>
      <c r="B43" s="2077" t="s">
        <v>976</v>
      </c>
      <c r="C43" s="727" t="s">
        <v>15</v>
      </c>
      <c r="D43" s="1194">
        <f>D44+D45</f>
        <v>0</v>
      </c>
      <c r="E43" s="789">
        <f>E44+E45</f>
        <v>0</v>
      </c>
      <c r="F43" s="729" t="e">
        <f t="shared" si="15"/>
        <v>#DIV/0!</v>
      </c>
      <c r="G43" s="2074" t="s">
        <v>1346</v>
      </c>
      <c r="H43" s="787">
        <f t="shared" si="14"/>
        <v>0</v>
      </c>
      <c r="I43" s="726" t="e">
        <f t="shared" si="16"/>
        <v>#DIV/0!</v>
      </c>
      <c r="J43" s="2071"/>
    </row>
    <row r="44" spans="1:10" ht="82.5" hidden="1" customHeight="1" x14ac:dyDescent="0.25">
      <c r="A44" s="2081"/>
      <c r="B44" s="2078"/>
      <c r="C44" s="728" t="s">
        <v>19</v>
      </c>
      <c r="D44" s="789">
        <v>0</v>
      </c>
      <c r="E44" s="789">
        <v>0</v>
      </c>
      <c r="F44" s="729" t="e">
        <f>E44/D44*100</f>
        <v>#DIV/0!</v>
      </c>
      <c r="G44" s="2075"/>
      <c r="H44" s="786">
        <f t="shared" si="14"/>
        <v>0</v>
      </c>
      <c r="I44" s="726" t="e">
        <f t="shared" si="16"/>
        <v>#DIV/0!</v>
      </c>
      <c r="J44" s="2072"/>
    </row>
    <row r="45" spans="1:10" ht="78.75" hidden="1" customHeight="1" x14ac:dyDescent="0.25">
      <c r="A45" s="2082"/>
      <c r="B45" s="2079"/>
      <c r="C45" s="728" t="s">
        <v>16</v>
      </c>
      <c r="D45" s="789">
        <v>0</v>
      </c>
      <c r="E45" s="789">
        <v>0</v>
      </c>
      <c r="F45" s="729" t="e">
        <f t="shared" ref="F45:F49" si="17">E45/D45*100</f>
        <v>#DIV/0!</v>
      </c>
      <c r="G45" s="2076"/>
      <c r="H45" s="786">
        <f t="shared" si="14"/>
        <v>0</v>
      </c>
      <c r="I45" s="726" t="e">
        <f t="shared" si="16"/>
        <v>#DIV/0!</v>
      </c>
      <c r="J45" s="2073"/>
    </row>
    <row r="46" spans="1:10" ht="25.5" hidden="1" customHeight="1" x14ac:dyDescent="0.25">
      <c r="A46" s="2080" t="s">
        <v>196</v>
      </c>
      <c r="B46" s="2077" t="s">
        <v>977</v>
      </c>
      <c r="C46" s="954" t="s">
        <v>15</v>
      </c>
      <c r="D46" s="955">
        <f>D47+D48</f>
        <v>0</v>
      </c>
      <c r="E46" s="955">
        <f>E47+E48</f>
        <v>0</v>
      </c>
      <c r="F46" s="956" t="e">
        <f t="shared" si="17"/>
        <v>#DIV/0!</v>
      </c>
      <c r="G46" s="2074" t="s">
        <v>1379</v>
      </c>
      <c r="H46" s="957">
        <f>E46</f>
        <v>0</v>
      </c>
      <c r="I46" s="958" t="e">
        <f t="shared" si="16"/>
        <v>#DIV/0!</v>
      </c>
      <c r="J46" s="2071"/>
    </row>
    <row r="47" spans="1:10" ht="78.75" hidden="1" customHeight="1" x14ac:dyDescent="0.25">
      <c r="A47" s="2081"/>
      <c r="B47" s="2078"/>
      <c r="C47" s="959" t="s">
        <v>19</v>
      </c>
      <c r="D47" s="955">
        <v>0</v>
      </c>
      <c r="E47" s="956">
        <v>0</v>
      </c>
      <c r="F47" s="956" t="e">
        <f t="shared" si="17"/>
        <v>#DIV/0!</v>
      </c>
      <c r="G47" s="2075"/>
      <c r="H47" s="958">
        <f t="shared" ref="H47:H49" si="18">E47</f>
        <v>0</v>
      </c>
      <c r="I47" s="958" t="e">
        <f t="shared" si="16"/>
        <v>#DIV/0!</v>
      </c>
      <c r="J47" s="2072"/>
    </row>
    <row r="48" spans="1:10" ht="76.5" hidden="1" customHeight="1" x14ac:dyDescent="0.25">
      <c r="A48" s="2082"/>
      <c r="B48" s="2079"/>
      <c r="C48" s="959" t="s">
        <v>16</v>
      </c>
      <c r="D48" s="955">
        <v>0</v>
      </c>
      <c r="E48" s="956">
        <v>0</v>
      </c>
      <c r="F48" s="956" t="e">
        <f t="shared" si="17"/>
        <v>#DIV/0!</v>
      </c>
      <c r="G48" s="2076"/>
      <c r="H48" s="958">
        <f t="shared" si="18"/>
        <v>0</v>
      </c>
      <c r="I48" s="958" t="e">
        <f t="shared" si="16"/>
        <v>#DIV/0!</v>
      </c>
      <c r="J48" s="2073"/>
    </row>
    <row r="49" spans="1:12" ht="81.75" hidden="1" customHeight="1" x14ac:dyDescent="0.25">
      <c r="A49" s="960" t="s">
        <v>277</v>
      </c>
      <c r="B49" s="961" t="s">
        <v>978</v>
      </c>
      <c r="C49" s="959" t="s">
        <v>19</v>
      </c>
      <c r="D49" s="957">
        <v>0</v>
      </c>
      <c r="E49" s="956">
        <v>0</v>
      </c>
      <c r="F49" s="958" t="e">
        <f t="shared" si="17"/>
        <v>#DIV/0!</v>
      </c>
      <c r="G49" s="1185" t="s">
        <v>1380</v>
      </c>
      <c r="H49" s="958">
        <f t="shared" si="18"/>
        <v>0</v>
      </c>
      <c r="I49" s="958" t="e">
        <f t="shared" si="16"/>
        <v>#DIV/0!</v>
      </c>
      <c r="J49" s="1212"/>
    </row>
    <row r="50" spans="1:12" ht="117.75" hidden="1" customHeight="1" x14ac:dyDescent="0.25">
      <c r="A50" s="960" t="s">
        <v>277</v>
      </c>
      <c r="B50" s="961" t="s">
        <v>433</v>
      </c>
      <c r="C50" s="959" t="s">
        <v>19</v>
      </c>
      <c r="D50" s="957">
        <v>0</v>
      </c>
      <c r="E50" s="958">
        <v>0</v>
      </c>
      <c r="F50" s="958" t="e">
        <f t="shared" ref="F50:F51" si="19">E50/D50*100</f>
        <v>#DIV/0!</v>
      </c>
      <c r="G50" s="1227"/>
      <c r="H50" s="958">
        <f t="shared" si="14"/>
        <v>0</v>
      </c>
      <c r="I50" s="958">
        <v>1</v>
      </c>
      <c r="J50" s="1213"/>
    </row>
    <row r="51" spans="1:12" ht="30.75" hidden="1" customHeight="1" x14ac:dyDescent="0.25">
      <c r="A51" s="2080" t="s">
        <v>278</v>
      </c>
      <c r="B51" s="2077" t="s">
        <v>1323</v>
      </c>
      <c r="C51" s="959" t="s">
        <v>15</v>
      </c>
      <c r="D51" s="957">
        <f>D52+D53</f>
        <v>0</v>
      </c>
      <c r="E51" s="957">
        <f>E52+E53</f>
        <v>0</v>
      </c>
      <c r="F51" s="958" t="e">
        <f t="shared" si="19"/>
        <v>#DIV/0!</v>
      </c>
      <c r="G51" s="2074" t="s">
        <v>1381</v>
      </c>
      <c r="H51" s="958">
        <f t="shared" si="14"/>
        <v>0</v>
      </c>
      <c r="I51" s="958" t="e">
        <f t="shared" ref="I51:I53" si="20">H51/D51*100</f>
        <v>#DIV/0!</v>
      </c>
      <c r="J51" s="2071"/>
    </row>
    <row r="52" spans="1:12" ht="80.25" hidden="1" customHeight="1" x14ac:dyDescent="0.25">
      <c r="A52" s="2081"/>
      <c r="B52" s="2078"/>
      <c r="C52" s="959" t="s">
        <v>19</v>
      </c>
      <c r="D52" s="957">
        <v>0</v>
      </c>
      <c r="E52" s="957">
        <v>0</v>
      </c>
      <c r="F52" s="958" t="e">
        <f>E52/D52*100</f>
        <v>#DIV/0!</v>
      </c>
      <c r="G52" s="2075"/>
      <c r="H52" s="957">
        <f t="shared" si="14"/>
        <v>0</v>
      </c>
      <c r="I52" s="958" t="e">
        <f t="shared" si="20"/>
        <v>#DIV/0!</v>
      </c>
      <c r="J52" s="2072"/>
    </row>
    <row r="53" spans="1:12" ht="122.25" hidden="1" customHeight="1" x14ac:dyDescent="0.25">
      <c r="A53" s="2082"/>
      <c r="B53" s="2079"/>
      <c r="C53" s="959" t="s">
        <v>16</v>
      </c>
      <c r="D53" s="957">
        <v>0</v>
      </c>
      <c r="E53" s="957">
        <v>0</v>
      </c>
      <c r="F53" s="958" t="e">
        <f>E53/D53*100</f>
        <v>#DIV/0!</v>
      </c>
      <c r="G53" s="2076"/>
      <c r="H53" s="957">
        <f t="shared" si="14"/>
        <v>0</v>
      </c>
      <c r="I53" s="958" t="e">
        <f t="shared" si="20"/>
        <v>#DIV/0!</v>
      </c>
      <c r="J53" s="2073"/>
    </row>
    <row r="54" spans="1:12" ht="28.5" hidden="1" customHeight="1" x14ac:dyDescent="0.25">
      <c r="A54" s="2080" t="s">
        <v>279</v>
      </c>
      <c r="B54" s="2077" t="s">
        <v>979</v>
      </c>
      <c r="C54" s="662" t="s">
        <v>15</v>
      </c>
      <c r="D54" s="786">
        <f>D55+D56</f>
        <v>0</v>
      </c>
      <c r="E54" s="786">
        <f>E55+E56</f>
        <v>0</v>
      </c>
      <c r="F54" s="785" t="e">
        <f>E54/D54*100</f>
        <v>#DIV/0!</v>
      </c>
      <c r="G54" s="2074" t="s">
        <v>1426</v>
      </c>
      <c r="H54" s="786">
        <f t="shared" si="14"/>
        <v>0</v>
      </c>
      <c r="I54" s="561" t="e">
        <f t="shared" ref="I54" si="21">H54/D54*100</f>
        <v>#DIV/0!</v>
      </c>
      <c r="J54" s="2083" t="s">
        <v>1452</v>
      </c>
      <c r="L54" s="794"/>
    </row>
    <row r="55" spans="1:12" ht="72.75" hidden="1" customHeight="1" x14ac:dyDescent="0.25">
      <c r="A55" s="2081"/>
      <c r="B55" s="2078"/>
      <c r="C55" s="662" t="s">
        <v>19</v>
      </c>
      <c r="D55" s="786">
        <v>0</v>
      </c>
      <c r="E55" s="786">
        <v>0</v>
      </c>
      <c r="F55" s="660" t="e">
        <f>E55/D55*100</f>
        <v>#DIV/0!</v>
      </c>
      <c r="G55" s="2075"/>
      <c r="H55" s="786">
        <f t="shared" ref="H55:H56" si="22">E55</f>
        <v>0</v>
      </c>
      <c r="I55" s="660" t="e">
        <f t="shared" ref="I55:I56" si="23">H55/D55*100</f>
        <v>#DIV/0!</v>
      </c>
      <c r="J55" s="2084"/>
    </row>
    <row r="56" spans="1:12" ht="0.75" hidden="1" customHeight="1" x14ac:dyDescent="0.25">
      <c r="A56" s="2082"/>
      <c r="B56" s="2079"/>
      <c r="C56" s="664" t="s">
        <v>16</v>
      </c>
      <c r="D56" s="786">
        <v>0</v>
      </c>
      <c r="E56" s="786">
        <v>0</v>
      </c>
      <c r="F56" s="660" t="e">
        <f>E56/D56*100</f>
        <v>#DIV/0!</v>
      </c>
      <c r="G56" s="2076"/>
      <c r="H56" s="786">
        <f t="shared" si="22"/>
        <v>0</v>
      </c>
      <c r="I56" s="660" t="e">
        <f t="shared" si="23"/>
        <v>#DIV/0!</v>
      </c>
      <c r="J56" s="2085"/>
    </row>
    <row r="57" spans="1:12" ht="99" customHeight="1" x14ac:dyDescent="0.25">
      <c r="A57" s="569" t="s">
        <v>25</v>
      </c>
      <c r="B57" s="563" t="s">
        <v>1373</v>
      </c>
      <c r="C57" s="563" t="s">
        <v>19</v>
      </c>
      <c r="D57" s="786">
        <v>0</v>
      </c>
      <c r="E57" s="787">
        <v>0</v>
      </c>
      <c r="F57" s="561">
        <v>0</v>
      </c>
      <c r="G57" s="1188"/>
      <c r="H57" s="787">
        <f t="shared" si="14"/>
        <v>0</v>
      </c>
      <c r="I57" s="561">
        <v>0</v>
      </c>
      <c r="J57" s="1214" t="s">
        <v>1651</v>
      </c>
    </row>
    <row r="58" spans="1:12" ht="26.25" hidden="1" customHeight="1" x14ac:dyDescent="0.25">
      <c r="A58" s="569" t="s">
        <v>368</v>
      </c>
      <c r="B58" s="563" t="s">
        <v>551</v>
      </c>
      <c r="C58" s="563" t="s">
        <v>19</v>
      </c>
      <c r="D58" s="786">
        <v>0</v>
      </c>
      <c r="E58" s="787">
        <v>0</v>
      </c>
      <c r="F58" s="561">
        <v>0</v>
      </c>
      <c r="G58" s="1189"/>
      <c r="H58" s="787">
        <f t="shared" si="14"/>
        <v>0</v>
      </c>
      <c r="I58" s="561">
        <v>0</v>
      </c>
      <c r="J58" s="1214"/>
    </row>
    <row r="59" spans="1:12" ht="25.5" hidden="1" customHeight="1" x14ac:dyDescent="0.25">
      <c r="A59" s="2047" t="s">
        <v>25</v>
      </c>
      <c r="B59" s="2038" t="s">
        <v>650</v>
      </c>
      <c r="C59" s="563" t="s">
        <v>15</v>
      </c>
      <c r="D59" s="786">
        <f>D60+D61</f>
        <v>2748.4</v>
      </c>
      <c r="E59" s="786">
        <f>E60+E61</f>
        <v>0</v>
      </c>
      <c r="F59" s="561">
        <f>E59/D59*100</f>
        <v>0</v>
      </c>
      <c r="G59" s="2040" t="s">
        <v>651</v>
      </c>
      <c r="H59" s="786">
        <f t="shared" si="14"/>
        <v>0</v>
      </c>
      <c r="I59" s="561">
        <f t="shared" si="16"/>
        <v>0</v>
      </c>
      <c r="J59" s="2041" t="s">
        <v>629</v>
      </c>
    </row>
    <row r="60" spans="1:12" ht="27.75" hidden="1" customHeight="1" x14ac:dyDescent="0.25">
      <c r="A60" s="2047"/>
      <c r="B60" s="2038"/>
      <c r="C60" s="563" t="s">
        <v>16</v>
      </c>
      <c r="D60" s="786">
        <v>2498.5</v>
      </c>
      <c r="E60" s="786">
        <v>0</v>
      </c>
      <c r="F60" s="561">
        <f>E60/D60*100</f>
        <v>0</v>
      </c>
      <c r="G60" s="2040"/>
      <c r="H60" s="786">
        <f t="shared" si="14"/>
        <v>0</v>
      </c>
      <c r="I60" s="561">
        <f t="shared" si="16"/>
        <v>0</v>
      </c>
      <c r="J60" s="2041"/>
    </row>
    <row r="61" spans="1:12" ht="17.25" hidden="1" customHeight="1" x14ac:dyDescent="0.25">
      <c r="A61" s="2047"/>
      <c r="B61" s="2038"/>
      <c r="C61" s="563" t="s">
        <v>19</v>
      </c>
      <c r="D61" s="786">
        <v>249.9</v>
      </c>
      <c r="E61" s="786">
        <v>0</v>
      </c>
      <c r="F61" s="561">
        <f t="shared" si="15"/>
        <v>0</v>
      </c>
      <c r="G61" s="2040"/>
      <c r="H61" s="786">
        <f t="shared" si="14"/>
        <v>0</v>
      </c>
      <c r="I61" s="561">
        <f t="shared" si="16"/>
        <v>0</v>
      </c>
      <c r="J61" s="2041"/>
    </row>
    <row r="62" spans="1:12" ht="0.75" hidden="1" customHeight="1" x14ac:dyDescent="0.25">
      <c r="A62" s="569" t="s">
        <v>26</v>
      </c>
      <c r="B62" s="563" t="s">
        <v>652</v>
      </c>
      <c r="C62" s="568" t="s">
        <v>19</v>
      </c>
      <c r="D62" s="567">
        <f>D63</f>
        <v>0</v>
      </c>
      <c r="E62" s="567">
        <f>E63</f>
        <v>0</v>
      </c>
      <c r="F62" s="561">
        <v>0</v>
      </c>
      <c r="G62" s="1189"/>
      <c r="H62" s="787">
        <f>H63</f>
        <v>0</v>
      </c>
      <c r="I62" s="561">
        <v>0</v>
      </c>
      <c r="J62" s="1215"/>
    </row>
    <row r="63" spans="1:12" ht="17.25" hidden="1" customHeight="1" x14ac:dyDescent="0.25">
      <c r="A63" s="569" t="s">
        <v>27</v>
      </c>
      <c r="B63" s="570" t="s">
        <v>434</v>
      </c>
      <c r="C63" s="568" t="s">
        <v>19</v>
      </c>
      <c r="D63" s="787">
        <v>0</v>
      </c>
      <c r="E63" s="787">
        <v>0</v>
      </c>
      <c r="F63" s="561">
        <v>0</v>
      </c>
      <c r="G63" s="1189"/>
      <c r="H63" s="787">
        <v>0</v>
      </c>
      <c r="I63" s="561">
        <v>0</v>
      </c>
      <c r="J63" s="584" t="s">
        <v>392</v>
      </c>
    </row>
    <row r="64" spans="1:12" ht="30" hidden="1" customHeight="1" x14ac:dyDescent="0.25">
      <c r="A64" s="572" t="s">
        <v>12</v>
      </c>
      <c r="B64" s="573" t="s">
        <v>280</v>
      </c>
      <c r="C64" s="566" t="s">
        <v>19</v>
      </c>
      <c r="D64" s="788">
        <f>D65</f>
        <v>315</v>
      </c>
      <c r="E64" s="788">
        <f>E65</f>
        <v>24.5</v>
      </c>
      <c r="F64" s="560">
        <f t="shared" ref="F64:F71" si="24">E64/D64*100</f>
        <v>7.7777777777777777</v>
      </c>
      <c r="G64" s="1193"/>
      <c r="H64" s="788">
        <f>H65</f>
        <v>24.5</v>
      </c>
      <c r="I64" s="560">
        <f t="shared" ref="I64:I71" si="25">H64/D64*100</f>
        <v>7.7777777777777777</v>
      </c>
      <c r="J64" s="1187" t="s">
        <v>623</v>
      </c>
    </row>
    <row r="65" spans="1:10" ht="19.5" hidden="1" customHeight="1" x14ac:dyDescent="0.25">
      <c r="A65" s="569" t="s">
        <v>13</v>
      </c>
      <c r="B65" s="570" t="s">
        <v>653</v>
      </c>
      <c r="C65" s="568" t="s">
        <v>19</v>
      </c>
      <c r="D65" s="787">
        <f>SUM(D66:D68)</f>
        <v>315</v>
      </c>
      <c r="E65" s="787">
        <f>SUM(E66:E68)</f>
        <v>24.5</v>
      </c>
      <c r="F65" s="561">
        <f t="shared" si="24"/>
        <v>7.7777777777777777</v>
      </c>
      <c r="G65" s="1189" t="s">
        <v>552</v>
      </c>
      <c r="H65" s="787">
        <f>SUM(H66:H68)</f>
        <v>24.5</v>
      </c>
      <c r="I65" s="561">
        <f t="shared" si="25"/>
        <v>7.7777777777777777</v>
      </c>
      <c r="J65" s="1215"/>
    </row>
    <row r="66" spans="1:10" ht="26.25" hidden="1" customHeight="1" x14ac:dyDescent="0.25">
      <c r="A66" s="569" t="s">
        <v>281</v>
      </c>
      <c r="B66" s="570" t="s">
        <v>435</v>
      </c>
      <c r="C66" s="568" t="s">
        <v>19</v>
      </c>
      <c r="D66" s="786">
        <v>0</v>
      </c>
      <c r="E66" s="787">
        <v>0</v>
      </c>
      <c r="F66" s="561">
        <v>0</v>
      </c>
      <c r="G66" s="1189"/>
      <c r="H66" s="787">
        <f t="shared" ref="H66:H71" si="26">E66</f>
        <v>0</v>
      </c>
      <c r="I66" s="561">
        <v>0</v>
      </c>
      <c r="J66" s="584" t="s">
        <v>392</v>
      </c>
    </row>
    <row r="67" spans="1:10" ht="100.5" hidden="1" customHeight="1" x14ac:dyDescent="0.25">
      <c r="A67" s="569" t="s">
        <v>282</v>
      </c>
      <c r="B67" s="570" t="s">
        <v>553</v>
      </c>
      <c r="C67" s="568" t="s">
        <v>19</v>
      </c>
      <c r="D67" s="786">
        <v>150</v>
      </c>
      <c r="E67" s="787">
        <v>24.5</v>
      </c>
      <c r="F67" s="561">
        <f t="shared" si="24"/>
        <v>16.333333333333332</v>
      </c>
      <c r="G67" s="1189" t="s">
        <v>654</v>
      </c>
      <c r="H67" s="787">
        <f t="shared" si="26"/>
        <v>24.5</v>
      </c>
      <c r="I67" s="561">
        <f t="shared" si="25"/>
        <v>16.333333333333332</v>
      </c>
      <c r="J67" s="1191"/>
    </row>
    <row r="68" spans="1:10" ht="24" hidden="1" customHeight="1" x14ac:dyDescent="0.25">
      <c r="A68" s="569" t="s">
        <v>283</v>
      </c>
      <c r="B68" s="570" t="s">
        <v>744</v>
      </c>
      <c r="C68" s="568" t="s">
        <v>19</v>
      </c>
      <c r="D68" s="787">
        <v>165</v>
      </c>
      <c r="E68" s="787">
        <v>0</v>
      </c>
      <c r="F68" s="561">
        <f t="shared" si="24"/>
        <v>0</v>
      </c>
      <c r="G68" s="1189"/>
      <c r="H68" s="787">
        <f t="shared" si="26"/>
        <v>0</v>
      </c>
      <c r="I68" s="561">
        <f t="shared" si="25"/>
        <v>0</v>
      </c>
      <c r="J68" s="1189" t="s">
        <v>623</v>
      </c>
    </row>
    <row r="69" spans="1:10" ht="29.25" customHeight="1" x14ac:dyDescent="0.25">
      <c r="A69" s="2043"/>
      <c r="B69" s="2064" t="s">
        <v>63</v>
      </c>
      <c r="C69" s="574" t="s">
        <v>15</v>
      </c>
      <c r="D69" s="565">
        <f>D70+D71</f>
        <v>39748</v>
      </c>
      <c r="E69" s="788">
        <f>E70+E71</f>
        <v>0</v>
      </c>
      <c r="F69" s="560">
        <f t="shared" si="24"/>
        <v>0</v>
      </c>
      <c r="G69" s="2061"/>
      <c r="H69" s="788">
        <f t="shared" si="26"/>
        <v>0</v>
      </c>
      <c r="I69" s="560">
        <f t="shared" si="25"/>
        <v>0</v>
      </c>
      <c r="J69" s="2069"/>
    </row>
    <row r="70" spans="1:10" ht="78" customHeight="1" x14ac:dyDescent="0.25">
      <c r="A70" s="2043"/>
      <c r="B70" s="2064"/>
      <c r="C70" s="566" t="s">
        <v>16</v>
      </c>
      <c r="D70" s="565">
        <f>D37</f>
        <v>18562</v>
      </c>
      <c r="E70" s="565">
        <f>E37</f>
        <v>0</v>
      </c>
      <c r="F70" s="560">
        <f t="shared" si="24"/>
        <v>0</v>
      </c>
      <c r="G70" s="2061"/>
      <c r="H70" s="788">
        <f t="shared" si="26"/>
        <v>0</v>
      </c>
      <c r="I70" s="560">
        <f t="shared" si="25"/>
        <v>0</v>
      </c>
      <c r="J70" s="2069"/>
    </row>
    <row r="71" spans="1:10" ht="124.5" customHeight="1" x14ac:dyDescent="0.25">
      <c r="A71" s="2043"/>
      <c r="B71" s="2064"/>
      <c r="C71" s="575" t="s">
        <v>19</v>
      </c>
      <c r="D71" s="565">
        <f>D38</f>
        <v>21186</v>
      </c>
      <c r="E71" s="788">
        <f>E38</f>
        <v>0</v>
      </c>
      <c r="F71" s="560">
        <f t="shared" si="24"/>
        <v>0</v>
      </c>
      <c r="G71" s="2061"/>
      <c r="H71" s="788">
        <f t="shared" si="26"/>
        <v>0</v>
      </c>
      <c r="I71" s="560">
        <f t="shared" si="25"/>
        <v>0</v>
      </c>
      <c r="J71" s="2069"/>
    </row>
    <row r="72" spans="1:10" ht="31.5" customHeight="1" x14ac:dyDescent="0.25">
      <c r="A72" s="2070" t="s">
        <v>980</v>
      </c>
      <c r="B72" s="2070"/>
      <c r="C72" s="2070"/>
      <c r="D72" s="2070"/>
      <c r="E72" s="2070"/>
      <c r="F72" s="2070"/>
      <c r="G72" s="2070"/>
      <c r="H72" s="2070"/>
      <c r="I72" s="2070"/>
      <c r="J72" s="2070"/>
    </row>
    <row r="73" spans="1:10" ht="126" customHeight="1" x14ac:dyDescent="0.25">
      <c r="A73" s="576" t="s">
        <v>9</v>
      </c>
      <c r="B73" s="577" t="s">
        <v>981</v>
      </c>
      <c r="C73" s="578" t="s">
        <v>982</v>
      </c>
      <c r="D73" s="621">
        <v>0</v>
      </c>
      <c r="E73" s="579">
        <v>0</v>
      </c>
      <c r="F73" s="579">
        <v>0</v>
      </c>
      <c r="G73" s="1186"/>
      <c r="H73" s="579">
        <v>0</v>
      </c>
      <c r="I73" s="579">
        <v>0</v>
      </c>
      <c r="J73" s="1187"/>
    </row>
    <row r="74" spans="1:10" ht="159" customHeight="1" x14ac:dyDescent="0.25">
      <c r="A74" s="580" t="s">
        <v>21</v>
      </c>
      <c r="B74" s="571" t="s">
        <v>983</v>
      </c>
      <c r="C74" s="880" t="s">
        <v>982</v>
      </c>
      <c r="D74" s="622">
        <v>0</v>
      </c>
      <c r="E74" s="581">
        <v>0</v>
      </c>
      <c r="F74" s="581">
        <v>0</v>
      </c>
      <c r="G74" s="1188" t="s">
        <v>1841</v>
      </c>
      <c r="H74" s="581">
        <v>0</v>
      </c>
      <c r="I74" s="581">
        <v>0</v>
      </c>
      <c r="J74" s="582"/>
    </row>
    <row r="75" spans="1:10" ht="23.25" hidden="1" customHeight="1" x14ac:dyDescent="0.25">
      <c r="A75" s="2053" t="s">
        <v>284</v>
      </c>
      <c r="B75" s="2053"/>
      <c r="C75" s="2053"/>
      <c r="D75" s="2053"/>
      <c r="E75" s="2053"/>
      <c r="F75" s="2053"/>
      <c r="G75" s="2053"/>
      <c r="H75" s="2053"/>
      <c r="I75" s="2053"/>
      <c r="J75" s="2053"/>
    </row>
    <row r="76" spans="1:10" ht="77.25" hidden="1" customHeight="1" x14ac:dyDescent="0.25">
      <c r="A76" s="2066" t="s">
        <v>9</v>
      </c>
      <c r="B76" s="2067" t="s">
        <v>285</v>
      </c>
      <c r="C76" s="583" t="s">
        <v>15</v>
      </c>
      <c r="D76" s="579" t="e">
        <f>D77+D78</f>
        <v>#REF!</v>
      </c>
      <c r="E76" s="579" t="e">
        <f>E77+E78</f>
        <v>#REF!</v>
      </c>
      <c r="F76" s="579" t="e">
        <f>E76/D76*100</f>
        <v>#REF!</v>
      </c>
      <c r="G76" s="2053"/>
      <c r="H76" s="579" t="e">
        <f>H77+H78</f>
        <v>#REF!</v>
      </c>
      <c r="I76" s="579" t="e">
        <f>H76/D76*100</f>
        <v>#REF!</v>
      </c>
      <c r="J76" s="2054" t="s">
        <v>623</v>
      </c>
    </row>
    <row r="77" spans="1:10" ht="97.5" hidden="1" customHeight="1" x14ac:dyDescent="0.25">
      <c r="A77" s="2066"/>
      <c r="B77" s="2067"/>
      <c r="C77" s="583" t="s">
        <v>16</v>
      </c>
      <c r="D77" s="579" t="e">
        <f>D80+D90+D97</f>
        <v>#REF!</v>
      </c>
      <c r="E77" s="579" t="e">
        <f>E80+E90+E97</f>
        <v>#REF!</v>
      </c>
      <c r="F77" s="579" t="e">
        <f>E77/D77*100</f>
        <v>#REF!</v>
      </c>
      <c r="G77" s="2053"/>
      <c r="H77" s="579" t="e">
        <f>E77</f>
        <v>#REF!</v>
      </c>
      <c r="I77" s="579" t="e">
        <f>H77/D77*100</f>
        <v>#REF!</v>
      </c>
      <c r="J77" s="2054"/>
    </row>
    <row r="78" spans="1:10" ht="19.5" hidden="1" customHeight="1" x14ac:dyDescent="0.25">
      <c r="A78" s="2066"/>
      <c r="B78" s="2067"/>
      <c r="C78" s="583" t="s">
        <v>19</v>
      </c>
      <c r="D78" s="579" t="e">
        <f>D81+D91+#REF!</f>
        <v>#REF!</v>
      </c>
      <c r="E78" s="579" t="e">
        <f>E81+E91+E98</f>
        <v>#REF!</v>
      </c>
      <c r="F78" s="579" t="e">
        <f>E78/D78*100</f>
        <v>#REF!</v>
      </c>
      <c r="G78" s="2053"/>
      <c r="H78" s="579" t="e">
        <f>H81+H91+H98</f>
        <v>#REF!</v>
      </c>
      <c r="I78" s="579" t="e">
        <f>H78/D78*100</f>
        <v>#REF!</v>
      </c>
      <c r="J78" s="2054"/>
    </row>
    <row r="79" spans="1:10" ht="77.25" hidden="1" customHeight="1" x14ac:dyDescent="0.25">
      <c r="A79" s="2061" t="s">
        <v>21</v>
      </c>
      <c r="B79" s="2068" t="s">
        <v>655</v>
      </c>
      <c r="C79" s="584" t="s">
        <v>15</v>
      </c>
      <c r="D79" s="581">
        <f>D80+D81</f>
        <v>13338.099999999999</v>
      </c>
      <c r="E79" s="581">
        <f>E80+E81</f>
        <v>0</v>
      </c>
      <c r="F79" s="581">
        <f t="shared" ref="F79:F83" si="27">E79/D79*100</f>
        <v>0</v>
      </c>
      <c r="G79" s="2040" t="s">
        <v>656</v>
      </c>
      <c r="H79" s="581">
        <f>H80+H81</f>
        <v>0</v>
      </c>
      <c r="I79" s="581">
        <f t="shared" ref="I79:I83" si="28">H79/D79*100</f>
        <v>0</v>
      </c>
      <c r="J79" s="2040"/>
    </row>
    <row r="80" spans="1:10" ht="96.75" hidden="1" customHeight="1" x14ac:dyDescent="0.25">
      <c r="A80" s="2061"/>
      <c r="B80" s="2068"/>
      <c r="C80" s="584" t="s">
        <v>16</v>
      </c>
      <c r="D80" s="581">
        <f>D83+D86</f>
        <v>5365.2</v>
      </c>
      <c r="E80" s="581">
        <f>E83+E86</f>
        <v>0</v>
      </c>
      <c r="F80" s="581">
        <f t="shared" si="27"/>
        <v>0</v>
      </c>
      <c r="G80" s="2040"/>
      <c r="H80" s="581">
        <f>E80</f>
        <v>0</v>
      </c>
      <c r="I80" s="581">
        <f t="shared" si="28"/>
        <v>0</v>
      </c>
      <c r="J80" s="2040"/>
    </row>
    <row r="81" spans="1:10" ht="21.75" hidden="1" customHeight="1" x14ac:dyDescent="0.25">
      <c r="A81" s="2061"/>
      <c r="B81" s="2068"/>
      <c r="C81" s="584" t="s">
        <v>19</v>
      </c>
      <c r="D81" s="581">
        <f>D84+D87+D88</f>
        <v>7972.9</v>
      </c>
      <c r="E81" s="581">
        <f>E84+E87+E88</f>
        <v>0</v>
      </c>
      <c r="F81" s="581">
        <f t="shared" si="27"/>
        <v>0</v>
      </c>
      <c r="G81" s="2040"/>
      <c r="H81" s="581">
        <f>E81</f>
        <v>0</v>
      </c>
      <c r="I81" s="581">
        <f t="shared" si="28"/>
        <v>0</v>
      </c>
      <c r="J81" s="2040"/>
    </row>
    <row r="82" spans="1:10" ht="84" hidden="1" customHeight="1" x14ac:dyDescent="0.25">
      <c r="A82" s="2061" t="s">
        <v>195</v>
      </c>
      <c r="B82" s="2062" t="s">
        <v>657</v>
      </c>
      <c r="C82" s="584" t="s">
        <v>15</v>
      </c>
      <c r="D82" s="581">
        <f>D83+D84</f>
        <v>9450</v>
      </c>
      <c r="E82" s="581">
        <f>E83+E84</f>
        <v>0</v>
      </c>
      <c r="F82" s="581">
        <f t="shared" si="27"/>
        <v>0</v>
      </c>
      <c r="G82" s="2040" t="s">
        <v>658</v>
      </c>
      <c r="H82" s="581">
        <f>H83+H84</f>
        <v>0</v>
      </c>
      <c r="I82" s="581">
        <f t="shared" si="28"/>
        <v>0</v>
      </c>
      <c r="J82" s="2040" t="s">
        <v>659</v>
      </c>
    </row>
    <row r="83" spans="1:10" ht="99.75" hidden="1" customHeight="1" x14ac:dyDescent="0.25">
      <c r="A83" s="2061"/>
      <c r="B83" s="2062"/>
      <c r="C83" s="584" t="s">
        <v>16</v>
      </c>
      <c r="D83" s="581">
        <v>2177.1</v>
      </c>
      <c r="E83" s="581">
        <v>0</v>
      </c>
      <c r="F83" s="581">
        <f t="shared" si="27"/>
        <v>0</v>
      </c>
      <c r="G83" s="2040"/>
      <c r="H83" s="581">
        <f>E83</f>
        <v>0</v>
      </c>
      <c r="I83" s="581">
        <f t="shared" si="28"/>
        <v>0</v>
      </c>
      <c r="J83" s="2040"/>
    </row>
    <row r="84" spans="1:10" ht="26.25" hidden="1" customHeight="1" x14ac:dyDescent="0.25">
      <c r="A84" s="2061"/>
      <c r="B84" s="2062"/>
      <c r="C84" s="584" t="s">
        <v>19</v>
      </c>
      <c r="D84" s="581">
        <v>7272.9</v>
      </c>
      <c r="E84" s="581">
        <v>0</v>
      </c>
      <c r="F84" s="581">
        <f>E84/D84*100</f>
        <v>0</v>
      </c>
      <c r="G84" s="2040"/>
      <c r="H84" s="581">
        <f>E84</f>
        <v>0</v>
      </c>
      <c r="I84" s="581">
        <f>H84/D84*100</f>
        <v>0</v>
      </c>
      <c r="J84" s="2040"/>
    </row>
    <row r="85" spans="1:10" ht="75.75" hidden="1" customHeight="1" x14ac:dyDescent="0.25">
      <c r="A85" s="2061" t="s">
        <v>196</v>
      </c>
      <c r="B85" s="2062" t="s">
        <v>436</v>
      </c>
      <c r="C85" s="584" t="s">
        <v>15</v>
      </c>
      <c r="D85" s="581">
        <f>D86+D87</f>
        <v>3188.1</v>
      </c>
      <c r="E85" s="581">
        <f>E86+E87</f>
        <v>0</v>
      </c>
      <c r="F85" s="581">
        <f t="shared" ref="F85:F90" si="29">E85/D85*100</f>
        <v>0</v>
      </c>
      <c r="G85" s="2040"/>
      <c r="H85" s="581">
        <f>H86+H87</f>
        <v>0</v>
      </c>
      <c r="I85" s="581">
        <f t="shared" ref="I85:I90" si="30">H85/D85*100</f>
        <v>0</v>
      </c>
      <c r="J85" s="2041" t="s">
        <v>629</v>
      </c>
    </row>
    <row r="86" spans="1:10" ht="99.75" hidden="1" customHeight="1" x14ac:dyDescent="0.25">
      <c r="A86" s="2061"/>
      <c r="B86" s="2062"/>
      <c r="C86" s="584" t="s">
        <v>16</v>
      </c>
      <c r="D86" s="581">
        <v>3188.1</v>
      </c>
      <c r="E86" s="581">
        <v>0</v>
      </c>
      <c r="F86" s="581">
        <f t="shared" si="29"/>
        <v>0</v>
      </c>
      <c r="G86" s="2040"/>
      <c r="H86" s="581">
        <f>E86</f>
        <v>0</v>
      </c>
      <c r="I86" s="581">
        <f t="shared" si="30"/>
        <v>0</v>
      </c>
      <c r="J86" s="2041"/>
    </row>
    <row r="87" spans="1:10" ht="94.5" hidden="1" customHeight="1" x14ac:dyDescent="0.25">
      <c r="A87" s="2061"/>
      <c r="B87" s="2062"/>
      <c r="C87" s="584" t="s">
        <v>19</v>
      </c>
      <c r="D87" s="581">
        <v>0</v>
      </c>
      <c r="E87" s="581">
        <v>0</v>
      </c>
      <c r="F87" s="581">
        <v>0</v>
      </c>
      <c r="G87" s="2040"/>
      <c r="H87" s="581">
        <f>E87</f>
        <v>0</v>
      </c>
      <c r="I87" s="581">
        <v>0</v>
      </c>
      <c r="J87" s="2041"/>
    </row>
    <row r="88" spans="1:10" ht="24" hidden="1" customHeight="1" x14ac:dyDescent="0.25">
      <c r="A88" s="580" t="s">
        <v>277</v>
      </c>
      <c r="B88" s="585" t="s">
        <v>745</v>
      </c>
      <c r="C88" s="584" t="s">
        <v>19</v>
      </c>
      <c r="D88" s="494">
        <v>700</v>
      </c>
      <c r="E88" s="581">
        <v>0</v>
      </c>
      <c r="F88" s="581">
        <f t="shared" si="29"/>
        <v>0</v>
      </c>
      <c r="G88" s="1189"/>
      <c r="H88" s="581">
        <v>0</v>
      </c>
      <c r="I88" s="581">
        <f t="shared" si="30"/>
        <v>0</v>
      </c>
      <c r="J88" s="1191" t="s">
        <v>629</v>
      </c>
    </row>
    <row r="89" spans="1:10" ht="76.5" hidden="1" customHeight="1" x14ac:dyDescent="0.25">
      <c r="A89" s="2061" t="s">
        <v>25</v>
      </c>
      <c r="B89" s="2065" t="s">
        <v>437</v>
      </c>
      <c r="C89" s="584" t="s">
        <v>15</v>
      </c>
      <c r="D89" s="494">
        <f>D90+D91</f>
        <v>14047.8</v>
      </c>
      <c r="E89" s="494">
        <f>E90+E91</f>
        <v>0</v>
      </c>
      <c r="F89" s="581">
        <f t="shared" si="29"/>
        <v>0</v>
      </c>
      <c r="G89" s="2040" t="s">
        <v>660</v>
      </c>
      <c r="H89" s="581">
        <f>H90+H91</f>
        <v>0</v>
      </c>
      <c r="I89" s="581">
        <f t="shared" si="30"/>
        <v>0</v>
      </c>
      <c r="J89" s="2041"/>
    </row>
    <row r="90" spans="1:10" ht="136.5" hidden="1" customHeight="1" x14ac:dyDescent="0.25">
      <c r="A90" s="2061"/>
      <c r="B90" s="2065"/>
      <c r="C90" s="584" t="s">
        <v>16</v>
      </c>
      <c r="D90" s="494">
        <f>D93</f>
        <v>8047.8</v>
      </c>
      <c r="E90" s="494">
        <f>E93</f>
        <v>0</v>
      </c>
      <c r="F90" s="581">
        <f t="shared" si="29"/>
        <v>0</v>
      </c>
      <c r="G90" s="2040"/>
      <c r="H90" s="581">
        <f t="shared" ref="H90" si="31">H93</f>
        <v>0</v>
      </c>
      <c r="I90" s="581">
        <f t="shared" si="30"/>
        <v>0</v>
      </c>
      <c r="J90" s="2041"/>
    </row>
    <row r="91" spans="1:10" ht="24" hidden="1" customHeight="1" x14ac:dyDescent="0.25">
      <c r="A91" s="2061"/>
      <c r="B91" s="2065"/>
      <c r="C91" s="584" t="s">
        <v>19</v>
      </c>
      <c r="D91" s="494">
        <f>D94</f>
        <v>6000</v>
      </c>
      <c r="E91" s="494">
        <f>E94</f>
        <v>0</v>
      </c>
      <c r="F91" s="581">
        <f>E91/D91*100</f>
        <v>0</v>
      </c>
      <c r="G91" s="2040"/>
      <c r="H91" s="581">
        <f>H94</f>
        <v>0</v>
      </c>
      <c r="I91" s="581">
        <f>H91/D91*100</f>
        <v>0</v>
      </c>
      <c r="J91" s="2041"/>
    </row>
    <row r="92" spans="1:10" ht="76.5" hidden="1" customHeight="1" x14ac:dyDescent="0.25">
      <c r="A92" s="2061" t="s">
        <v>197</v>
      </c>
      <c r="B92" s="2062" t="s">
        <v>438</v>
      </c>
      <c r="C92" s="584" t="s">
        <v>15</v>
      </c>
      <c r="D92" s="494">
        <f>D93+D94</f>
        <v>14047.8</v>
      </c>
      <c r="E92" s="494">
        <f>E93+E94</f>
        <v>0</v>
      </c>
      <c r="F92" s="581">
        <f t="shared" ref="F92:F93" si="32">E92/D92*100</f>
        <v>0</v>
      </c>
      <c r="G92" s="2040" t="s">
        <v>661</v>
      </c>
      <c r="H92" s="581">
        <f>H93+H94</f>
        <v>0</v>
      </c>
      <c r="I92" s="581">
        <f t="shared" ref="I92:I93" si="33">H92/D92*100</f>
        <v>0</v>
      </c>
      <c r="J92" s="2041" t="s">
        <v>629</v>
      </c>
    </row>
    <row r="93" spans="1:10" ht="133.5" hidden="1" customHeight="1" x14ac:dyDescent="0.25">
      <c r="A93" s="2061"/>
      <c r="B93" s="2062"/>
      <c r="C93" s="584" t="s">
        <v>16</v>
      </c>
      <c r="D93" s="494">
        <v>8047.8</v>
      </c>
      <c r="E93" s="494">
        <v>0</v>
      </c>
      <c r="F93" s="581">
        <f t="shared" si="32"/>
        <v>0</v>
      </c>
      <c r="G93" s="2040"/>
      <c r="H93" s="581">
        <f>E93</f>
        <v>0</v>
      </c>
      <c r="I93" s="581">
        <f t="shared" si="33"/>
        <v>0</v>
      </c>
      <c r="J93" s="2041"/>
    </row>
    <row r="94" spans="1:10" ht="212.25" hidden="1" customHeight="1" x14ac:dyDescent="0.25">
      <c r="A94" s="2061"/>
      <c r="B94" s="2062"/>
      <c r="C94" s="584" t="s">
        <v>19</v>
      </c>
      <c r="D94" s="494">
        <v>6000</v>
      </c>
      <c r="E94" s="581">
        <v>0</v>
      </c>
      <c r="F94" s="581">
        <f>E94/D94*100</f>
        <v>0</v>
      </c>
      <c r="G94" s="2040"/>
      <c r="H94" s="581">
        <f>E94</f>
        <v>0</v>
      </c>
      <c r="I94" s="581">
        <f>H94/D94*100</f>
        <v>0</v>
      </c>
      <c r="J94" s="2041"/>
    </row>
    <row r="95" spans="1:10" ht="26.25" hidden="1" customHeight="1" x14ac:dyDescent="0.25">
      <c r="A95" s="580" t="s">
        <v>198</v>
      </c>
      <c r="B95" s="585" t="s">
        <v>662</v>
      </c>
      <c r="C95" s="584" t="s">
        <v>550</v>
      </c>
      <c r="D95" s="2049" t="s">
        <v>663</v>
      </c>
      <c r="E95" s="2049"/>
      <c r="F95" s="2049"/>
      <c r="G95" s="2049"/>
      <c r="H95" s="2049"/>
      <c r="I95" s="2049"/>
      <c r="J95" s="2049"/>
    </row>
    <row r="96" spans="1:10" ht="81" hidden="1" customHeight="1" x14ac:dyDescent="0.25">
      <c r="A96" s="2061" t="s">
        <v>26</v>
      </c>
      <c r="B96" s="2062" t="s">
        <v>439</v>
      </c>
      <c r="C96" s="584" t="s">
        <v>15</v>
      </c>
      <c r="D96" s="494" t="e">
        <f>D97+D98</f>
        <v>#REF!</v>
      </c>
      <c r="E96" s="494" t="e">
        <f>E97+E98</f>
        <v>#REF!</v>
      </c>
      <c r="F96" s="581" t="e">
        <f>E96/D96*100</f>
        <v>#REF!</v>
      </c>
      <c r="G96" s="2040"/>
      <c r="H96" s="494" t="e">
        <f>H97+H98</f>
        <v>#REF!</v>
      </c>
      <c r="I96" s="581" t="e">
        <f t="shared" ref="I96" si="34">H96/D96*100</f>
        <v>#REF!</v>
      </c>
      <c r="J96" s="2049"/>
    </row>
    <row r="97" spans="1:14" ht="121.5" hidden="1" customHeight="1" x14ac:dyDescent="0.25">
      <c r="A97" s="2061"/>
      <c r="B97" s="2062"/>
      <c r="C97" s="584" t="s">
        <v>16</v>
      </c>
      <c r="D97" s="494" t="e">
        <f>#REF!</f>
        <v>#REF!</v>
      </c>
      <c r="E97" s="494" t="e">
        <f>#REF!</f>
        <v>#REF!</v>
      </c>
      <c r="F97" s="581">
        <v>0</v>
      </c>
      <c r="G97" s="2040"/>
      <c r="H97" s="494" t="e">
        <f>E97</f>
        <v>#REF!</v>
      </c>
      <c r="I97" s="581">
        <v>0</v>
      </c>
      <c r="J97" s="2049"/>
    </row>
    <row r="98" spans="1:14" ht="26.25" hidden="1" customHeight="1" x14ac:dyDescent="0.25">
      <c r="A98" s="2061"/>
      <c r="B98" s="2062"/>
      <c r="C98" s="584" t="s">
        <v>19</v>
      </c>
      <c r="D98" s="494" t="e">
        <f>#REF!</f>
        <v>#REF!</v>
      </c>
      <c r="E98" s="494" t="e">
        <f>#REF!</f>
        <v>#REF!</v>
      </c>
      <c r="F98" s="581" t="e">
        <f>E98/D98*100</f>
        <v>#REF!</v>
      </c>
      <c r="G98" s="2040"/>
      <c r="H98" s="581" t="e">
        <f>E98</f>
        <v>#REF!</v>
      </c>
      <c r="I98" s="581" t="e">
        <f>H98/D98*100</f>
        <v>#REF!</v>
      </c>
      <c r="J98" s="2049"/>
    </row>
    <row r="99" spans="1:14" ht="23.25" customHeight="1" x14ac:dyDescent="0.25">
      <c r="A99" s="2055"/>
      <c r="B99" s="2056" t="s">
        <v>72</v>
      </c>
      <c r="C99" s="583" t="s">
        <v>15</v>
      </c>
      <c r="D99" s="579">
        <f>D100+D101</f>
        <v>0</v>
      </c>
      <c r="E99" s="579">
        <f>E100+E101</f>
        <v>0</v>
      </c>
      <c r="F99" s="579">
        <v>0</v>
      </c>
      <c r="G99" s="2045"/>
      <c r="H99" s="579">
        <f>E99</f>
        <v>0</v>
      </c>
      <c r="I99" s="579">
        <v>0</v>
      </c>
      <c r="J99" s="2046"/>
      <c r="N99" s="314"/>
    </row>
    <row r="100" spans="1:14" ht="78" customHeight="1" x14ac:dyDescent="0.25">
      <c r="A100" s="2055"/>
      <c r="B100" s="2056"/>
      <c r="C100" s="583" t="s">
        <v>16</v>
      </c>
      <c r="D100" s="579">
        <v>0</v>
      </c>
      <c r="E100" s="579">
        <v>0</v>
      </c>
      <c r="F100" s="579">
        <v>0</v>
      </c>
      <c r="G100" s="2045"/>
      <c r="H100" s="579">
        <f>E100</f>
        <v>0</v>
      </c>
      <c r="I100" s="579">
        <v>0</v>
      </c>
      <c r="J100" s="2046"/>
    </row>
    <row r="101" spans="1:14" ht="81" customHeight="1" x14ac:dyDescent="0.25">
      <c r="A101" s="2055"/>
      <c r="B101" s="2056"/>
      <c r="C101" s="583" t="s">
        <v>19</v>
      </c>
      <c r="D101" s="579">
        <f>D75</f>
        <v>0</v>
      </c>
      <c r="E101" s="579">
        <f>E75</f>
        <v>0</v>
      </c>
      <c r="F101" s="579">
        <v>0</v>
      </c>
      <c r="G101" s="2045"/>
      <c r="H101" s="579">
        <f>E101</f>
        <v>0</v>
      </c>
      <c r="I101" s="579">
        <v>0</v>
      </c>
      <c r="J101" s="2046"/>
    </row>
    <row r="102" spans="1:14" ht="79.5" hidden="1" customHeight="1" x14ac:dyDescent="0.25">
      <c r="A102" s="2057"/>
      <c r="B102" s="2058" t="s">
        <v>68</v>
      </c>
      <c r="C102" s="151" t="s">
        <v>15</v>
      </c>
      <c r="D102" s="149" t="e">
        <f>D103+#REF!</f>
        <v>#REF!</v>
      </c>
      <c r="E102" s="149" t="e">
        <f>E103+#REF!</f>
        <v>#REF!</v>
      </c>
      <c r="F102" s="148" t="e">
        <f>E102/D102*100</f>
        <v>#REF!</v>
      </c>
      <c r="G102" s="2059"/>
      <c r="H102" s="149" t="e">
        <f>H103+#REF!</f>
        <v>#REF!</v>
      </c>
      <c r="I102" s="148" t="e">
        <f>H102/D102*100</f>
        <v>#REF!</v>
      </c>
      <c r="J102" s="2060"/>
      <c r="N102" s="314"/>
    </row>
    <row r="103" spans="1:14" ht="96" hidden="1" customHeight="1" x14ac:dyDescent="0.25">
      <c r="A103" s="2057"/>
      <c r="B103" s="2058"/>
      <c r="C103" s="151" t="s">
        <v>16</v>
      </c>
      <c r="D103" s="149" t="e">
        <f>D77</f>
        <v>#REF!</v>
      </c>
      <c r="E103" s="149" t="e">
        <f>E77</f>
        <v>#REF!</v>
      </c>
      <c r="F103" s="148">
        <v>0</v>
      </c>
      <c r="G103" s="2059"/>
      <c r="H103" s="149" t="e">
        <f>H77</f>
        <v>#REF!</v>
      </c>
      <c r="I103" s="148">
        <v>0</v>
      </c>
      <c r="J103" s="2060"/>
    </row>
    <row r="104" spans="1:14" ht="29.25" customHeight="1" x14ac:dyDescent="0.25">
      <c r="A104" s="2063" t="s">
        <v>234</v>
      </c>
      <c r="B104" s="2063"/>
      <c r="C104" s="2063"/>
      <c r="D104" s="2063"/>
      <c r="E104" s="2063"/>
      <c r="F104" s="2063"/>
      <c r="G104" s="2063"/>
      <c r="H104" s="2063"/>
      <c r="I104" s="2063"/>
      <c r="J104" s="2063"/>
    </row>
    <row r="105" spans="1:14" ht="23.25" customHeight="1" x14ac:dyDescent="0.25">
      <c r="A105" s="2051" t="s">
        <v>9</v>
      </c>
      <c r="B105" s="2052" t="s">
        <v>984</v>
      </c>
      <c r="C105" s="557" t="s">
        <v>15</v>
      </c>
      <c r="D105" s="565">
        <f>D106</f>
        <v>20679</v>
      </c>
      <c r="E105" s="565">
        <f>E106</f>
        <v>3536.1210000000001</v>
      </c>
      <c r="F105" s="565">
        <f>E105/D105*100</f>
        <v>17.100058029885393</v>
      </c>
      <c r="G105" s="1190"/>
      <c r="H105" s="565">
        <f>H106</f>
        <v>3536.1210000000001</v>
      </c>
      <c r="I105" s="565">
        <f>H105/D105*100</f>
        <v>17.100058029885393</v>
      </c>
      <c r="J105" s="1216"/>
    </row>
    <row r="106" spans="1:14" ht="144.75" customHeight="1" x14ac:dyDescent="0.25">
      <c r="A106" s="2051"/>
      <c r="B106" s="2052"/>
      <c r="C106" s="583" t="s">
        <v>16</v>
      </c>
      <c r="D106" s="788">
        <f>D107</f>
        <v>20679</v>
      </c>
      <c r="E106" s="788">
        <f>E107</f>
        <v>3536.1210000000001</v>
      </c>
      <c r="F106" s="560">
        <f>E106/D106*100</f>
        <v>17.100058029885393</v>
      </c>
      <c r="G106" s="1186"/>
      <c r="H106" s="788">
        <f>H107</f>
        <v>3536.1210000000001</v>
      </c>
      <c r="I106" s="560">
        <f>H106/D106*100</f>
        <v>17.100058029885393</v>
      </c>
      <c r="J106" s="1187"/>
    </row>
    <row r="107" spans="1:14" ht="146.25" customHeight="1" x14ac:dyDescent="0.25">
      <c r="A107" s="569" t="s">
        <v>21</v>
      </c>
      <c r="B107" s="563" t="s">
        <v>985</v>
      </c>
      <c r="C107" s="562" t="s">
        <v>16</v>
      </c>
      <c r="D107" s="787">
        <v>20679</v>
      </c>
      <c r="E107" s="787">
        <v>3536.1210000000001</v>
      </c>
      <c r="F107" s="561">
        <f t="shared" ref="F107" si="35">E107/D107*100</f>
        <v>17.100058029885393</v>
      </c>
      <c r="G107" s="1305" t="s">
        <v>669</v>
      </c>
      <c r="H107" s="787">
        <f>E107</f>
        <v>3536.1210000000001</v>
      </c>
      <c r="I107" s="561">
        <f t="shared" ref="I107" si="36">H107/D107*100</f>
        <v>17.100058029885393</v>
      </c>
      <c r="J107" s="1188" t="s">
        <v>1654</v>
      </c>
    </row>
    <row r="108" spans="1:14" ht="23.25" hidden="1" customHeight="1" x14ac:dyDescent="0.25">
      <c r="A108" s="2064" t="s">
        <v>284</v>
      </c>
      <c r="B108" s="2064"/>
      <c r="C108" s="2064"/>
      <c r="D108" s="2064"/>
      <c r="E108" s="2064"/>
      <c r="F108" s="2064"/>
      <c r="G108" s="2064"/>
      <c r="H108" s="2064"/>
      <c r="I108" s="2064"/>
      <c r="J108" s="2064"/>
    </row>
    <row r="109" spans="1:14" ht="77.25" hidden="1" customHeight="1" x14ac:dyDescent="0.25">
      <c r="A109" s="2051" t="s">
        <v>9</v>
      </c>
      <c r="B109" s="2052" t="s">
        <v>285</v>
      </c>
      <c r="C109" s="557" t="s">
        <v>15</v>
      </c>
      <c r="D109" s="560">
        <f>D110+D111</f>
        <v>28885.9</v>
      </c>
      <c r="E109" s="560">
        <f>E110+E111</f>
        <v>0</v>
      </c>
      <c r="F109" s="560">
        <f>E109/D109*100</f>
        <v>0</v>
      </c>
      <c r="G109" s="2053"/>
      <c r="H109" s="560">
        <f>H110+H111</f>
        <v>0</v>
      </c>
      <c r="I109" s="560">
        <f>H109/D109*100</f>
        <v>0</v>
      </c>
      <c r="J109" s="2054" t="s">
        <v>623</v>
      </c>
    </row>
    <row r="110" spans="1:14" ht="97.5" hidden="1" customHeight="1" x14ac:dyDescent="0.25">
      <c r="A110" s="2051"/>
      <c r="B110" s="2052"/>
      <c r="C110" s="557" t="s">
        <v>16</v>
      </c>
      <c r="D110" s="560">
        <f>D113+D123+D130</f>
        <v>13413</v>
      </c>
      <c r="E110" s="560">
        <f>E113+E123+E130</f>
        <v>0</v>
      </c>
      <c r="F110" s="560">
        <f>E110/D110*100</f>
        <v>0</v>
      </c>
      <c r="G110" s="2053"/>
      <c r="H110" s="560">
        <f>E110</f>
        <v>0</v>
      </c>
      <c r="I110" s="560">
        <f>H110/D110*100</f>
        <v>0</v>
      </c>
      <c r="J110" s="2054"/>
    </row>
    <row r="111" spans="1:14" ht="20.25" hidden="1" customHeight="1" x14ac:dyDescent="0.25">
      <c r="A111" s="2051"/>
      <c r="B111" s="2052"/>
      <c r="C111" s="557" t="s">
        <v>19</v>
      </c>
      <c r="D111" s="560">
        <f>D114+D124+D134</f>
        <v>15472.9</v>
      </c>
      <c r="E111" s="560">
        <f>E114+E124+E131</f>
        <v>0</v>
      </c>
      <c r="F111" s="560">
        <f>E111/D111*100</f>
        <v>0</v>
      </c>
      <c r="G111" s="2053"/>
      <c r="H111" s="560">
        <f>H114+H124+H131</f>
        <v>0</v>
      </c>
      <c r="I111" s="560">
        <f>H111/D111*100</f>
        <v>0</v>
      </c>
      <c r="J111" s="2054"/>
    </row>
    <row r="112" spans="1:14" ht="77.25" hidden="1" customHeight="1" x14ac:dyDescent="0.25">
      <c r="A112" s="2047" t="s">
        <v>21</v>
      </c>
      <c r="B112" s="2050" t="s">
        <v>655</v>
      </c>
      <c r="C112" s="562" t="s">
        <v>15</v>
      </c>
      <c r="D112" s="561">
        <f>D113+D114</f>
        <v>13338.099999999999</v>
      </c>
      <c r="E112" s="561">
        <f>E113+E114</f>
        <v>0</v>
      </c>
      <c r="F112" s="561">
        <f t="shared" ref="F112:F116" si="37">E112/D112*100</f>
        <v>0</v>
      </c>
      <c r="G112" s="2040" t="s">
        <v>656</v>
      </c>
      <c r="H112" s="561">
        <f>H113+H114</f>
        <v>0</v>
      </c>
      <c r="I112" s="561">
        <f t="shared" ref="I112:I116" si="38">H112/D112*100</f>
        <v>0</v>
      </c>
      <c r="J112" s="2040"/>
    </row>
    <row r="113" spans="1:10" ht="96.75" hidden="1" customHeight="1" x14ac:dyDescent="0.25">
      <c r="A113" s="2047"/>
      <c r="B113" s="2050"/>
      <c r="C113" s="562" t="s">
        <v>16</v>
      </c>
      <c r="D113" s="561">
        <f>D116+D119</f>
        <v>5365.2</v>
      </c>
      <c r="E113" s="561">
        <f>E116+E119</f>
        <v>0</v>
      </c>
      <c r="F113" s="561">
        <f t="shared" si="37"/>
        <v>0</v>
      </c>
      <c r="G113" s="2040"/>
      <c r="H113" s="561">
        <f>E113</f>
        <v>0</v>
      </c>
      <c r="I113" s="561">
        <f t="shared" si="38"/>
        <v>0</v>
      </c>
      <c r="J113" s="2040"/>
    </row>
    <row r="114" spans="1:10" ht="21.75" hidden="1" customHeight="1" x14ac:dyDescent="0.25">
      <c r="A114" s="2047"/>
      <c r="B114" s="2050"/>
      <c r="C114" s="562" t="s">
        <v>19</v>
      </c>
      <c r="D114" s="561">
        <f>D117+D120+D121</f>
        <v>7972.9</v>
      </c>
      <c r="E114" s="561">
        <f>E117+E120+E121</f>
        <v>0</v>
      </c>
      <c r="F114" s="561">
        <f t="shared" si="37"/>
        <v>0</v>
      </c>
      <c r="G114" s="2040"/>
      <c r="H114" s="561">
        <f>E114</f>
        <v>0</v>
      </c>
      <c r="I114" s="561">
        <f t="shared" si="38"/>
        <v>0</v>
      </c>
      <c r="J114" s="2040"/>
    </row>
    <row r="115" spans="1:10" ht="84" hidden="1" customHeight="1" x14ac:dyDescent="0.25">
      <c r="A115" s="2047" t="s">
        <v>195</v>
      </c>
      <c r="B115" s="2048" t="s">
        <v>657</v>
      </c>
      <c r="C115" s="562" t="s">
        <v>15</v>
      </c>
      <c r="D115" s="561">
        <f>D116+D117</f>
        <v>9450</v>
      </c>
      <c r="E115" s="561">
        <f>E116+E117</f>
        <v>0</v>
      </c>
      <c r="F115" s="561">
        <f t="shared" si="37"/>
        <v>0</v>
      </c>
      <c r="G115" s="2040" t="s">
        <v>658</v>
      </c>
      <c r="H115" s="561">
        <f>H116+H117</f>
        <v>0</v>
      </c>
      <c r="I115" s="561">
        <f t="shared" si="38"/>
        <v>0</v>
      </c>
      <c r="J115" s="2040" t="s">
        <v>659</v>
      </c>
    </row>
    <row r="116" spans="1:10" ht="99.75" hidden="1" customHeight="1" x14ac:dyDescent="0.25">
      <c r="A116" s="2047"/>
      <c r="B116" s="2048"/>
      <c r="C116" s="562" t="s">
        <v>16</v>
      </c>
      <c r="D116" s="561">
        <v>2177.1</v>
      </c>
      <c r="E116" s="561">
        <v>0</v>
      </c>
      <c r="F116" s="561">
        <f t="shared" si="37"/>
        <v>0</v>
      </c>
      <c r="G116" s="2040"/>
      <c r="H116" s="561">
        <f>E116</f>
        <v>0</v>
      </c>
      <c r="I116" s="561">
        <f t="shared" si="38"/>
        <v>0</v>
      </c>
      <c r="J116" s="2040"/>
    </row>
    <row r="117" spans="1:10" ht="26.25" hidden="1" customHeight="1" x14ac:dyDescent="0.25">
      <c r="A117" s="2047"/>
      <c r="B117" s="2048"/>
      <c r="C117" s="562" t="s">
        <v>19</v>
      </c>
      <c r="D117" s="561">
        <v>7272.9</v>
      </c>
      <c r="E117" s="561">
        <v>0</v>
      </c>
      <c r="F117" s="561">
        <f>E117/D117*100</f>
        <v>0</v>
      </c>
      <c r="G117" s="2040"/>
      <c r="H117" s="561">
        <f>E117</f>
        <v>0</v>
      </c>
      <c r="I117" s="561">
        <f>H117/D117*100</f>
        <v>0</v>
      </c>
      <c r="J117" s="2040"/>
    </row>
    <row r="118" spans="1:10" ht="75.75" hidden="1" customHeight="1" x14ac:dyDescent="0.25">
      <c r="A118" s="2047" t="s">
        <v>196</v>
      </c>
      <c r="B118" s="2048" t="s">
        <v>436</v>
      </c>
      <c r="C118" s="562" t="s">
        <v>15</v>
      </c>
      <c r="D118" s="561">
        <f>D119+D120</f>
        <v>3188.1</v>
      </c>
      <c r="E118" s="561">
        <f>E119+E120</f>
        <v>0</v>
      </c>
      <c r="F118" s="561">
        <f t="shared" ref="F118:F119" si="39">E118/D118*100</f>
        <v>0</v>
      </c>
      <c r="G118" s="2040"/>
      <c r="H118" s="561">
        <f>H119+H120</f>
        <v>0</v>
      </c>
      <c r="I118" s="561">
        <f t="shared" ref="I118:I119" si="40">H118/D118*100</f>
        <v>0</v>
      </c>
      <c r="J118" s="2041" t="s">
        <v>629</v>
      </c>
    </row>
    <row r="119" spans="1:10" ht="99.75" hidden="1" customHeight="1" x14ac:dyDescent="0.25">
      <c r="A119" s="2047"/>
      <c r="B119" s="2048"/>
      <c r="C119" s="562" t="s">
        <v>16</v>
      </c>
      <c r="D119" s="561">
        <v>3188.1</v>
      </c>
      <c r="E119" s="561">
        <v>0</v>
      </c>
      <c r="F119" s="561">
        <f t="shared" si="39"/>
        <v>0</v>
      </c>
      <c r="G119" s="2040"/>
      <c r="H119" s="561">
        <f>E119</f>
        <v>0</v>
      </c>
      <c r="I119" s="561">
        <f t="shared" si="40"/>
        <v>0</v>
      </c>
      <c r="J119" s="2041"/>
    </row>
    <row r="120" spans="1:10" ht="94.5" hidden="1" customHeight="1" x14ac:dyDescent="0.25">
      <c r="A120" s="2047"/>
      <c r="B120" s="2048"/>
      <c r="C120" s="562" t="s">
        <v>19</v>
      </c>
      <c r="D120" s="561">
        <v>0</v>
      </c>
      <c r="E120" s="561">
        <v>0</v>
      </c>
      <c r="F120" s="561">
        <v>0</v>
      </c>
      <c r="G120" s="2040"/>
      <c r="H120" s="561">
        <f>E120</f>
        <v>0</v>
      </c>
      <c r="I120" s="561">
        <v>0</v>
      </c>
      <c r="J120" s="2041"/>
    </row>
    <row r="121" spans="1:10" ht="24" hidden="1" customHeight="1" x14ac:dyDescent="0.25">
      <c r="A121" s="569" t="s">
        <v>277</v>
      </c>
      <c r="B121" s="568" t="s">
        <v>745</v>
      </c>
      <c r="C121" s="562" t="s">
        <v>19</v>
      </c>
      <c r="D121" s="193">
        <v>700</v>
      </c>
      <c r="E121" s="561">
        <v>0</v>
      </c>
      <c r="F121" s="561">
        <f t="shared" ref="F121:F123" si="41">E121/D121*100</f>
        <v>0</v>
      </c>
      <c r="G121" s="1189"/>
      <c r="H121" s="561">
        <v>0</v>
      </c>
      <c r="I121" s="561">
        <f t="shared" ref="I121:I123" si="42">H121/D121*100</f>
        <v>0</v>
      </c>
      <c r="J121" s="1191" t="s">
        <v>629</v>
      </c>
    </row>
    <row r="122" spans="1:10" ht="76.5" hidden="1" customHeight="1" x14ac:dyDescent="0.25">
      <c r="A122" s="2047" t="s">
        <v>25</v>
      </c>
      <c r="B122" s="2039" t="s">
        <v>437</v>
      </c>
      <c r="C122" s="562" t="s">
        <v>15</v>
      </c>
      <c r="D122" s="193">
        <f>D123+D124</f>
        <v>14047.8</v>
      </c>
      <c r="E122" s="193">
        <f>E123+E124</f>
        <v>0</v>
      </c>
      <c r="F122" s="561">
        <f t="shared" si="41"/>
        <v>0</v>
      </c>
      <c r="G122" s="2040" t="s">
        <v>660</v>
      </c>
      <c r="H122" s="561">
        <f>H123+H124</f>
        <v>0</v>
      </c>
      <c r="I122" s="561">
        <f t="shared" si="42"/>
        <v>0</v>
      </c>
      <c r="J122" s="2041"/>
    </row>
    <row r="123" spans="1:10" ht="136.5" hidden="1" customHeight="1" x14ac:dyDescent="0.25">
      <c r="A123" s="2047"/>
      <c r="B123" s="2039"/>
      <c r="C123" s="562" t="s">
        <v>16</v>
      </c>
      <c r="D123" s="193">
        <f>D126</f>
        <v>8047.8</v>
      </c>
      <c r="E123" s="193">
        <f>E126</f>
        <v>0</v>
      </c>
      <c r="F123" s="561">
        <f t="shared" si="41"/>
        <v>0</v>
      </c>
      <c r="G123" s="2040"/>
      <c r="H123" s="561">
        <f t="shared" ref="H123" si="43">H126</f>
        <v>0</v>
      </c>
      <c r="I123" s="561">
        <f t="shared" si="42"/>
        <v>0</v>
      </c>
      <c r="J123" s="2041"/>
    </row>
    <row r="124" spans="1:10" ht="24" hidden="1" customHeight="1" x14ac:dyDescent="0.25">
      <c r="A124" s="2047"/>
      <c r="B124" s="2039"/>
      <c r="C124" s="562" t="s">
        <v>19</v>
      </c>
      <c r="D124" s="193">
        <f>D127</f>
        <v>6000</v>
      </c>
      <c r="E124" s="193">
        <f>E127</f>
        <v>0</v>
      </c>
      <c r="F124" s="561">
        <f>E124/D124*100</f>
        <v>0</v>
      </c>
      <c r="G124" s="2040"/>
      <c r="H124" s="561">
        <f>H127</f>
        <v>0</v>
      </c>
      <c r="I124" s="561">
        <f>H124/D124*100</f>
        <v>0</v>
      </c>
      <c r="J124" s="2041"/>
    </row>
    <row r="125" spans="1:10" ht="76.5" hidden="1" customHeight="1" x14ac:dyDescent="0.25">
      <c r="A125" s="2047" t="s">
        <v>197</v>
      </c>
      <c r="B125" s="2048" t="s">
        <v>438</v>
      </c>
      <c r="C125" s="562" t="s">
        <v>15</v>
      </c>
      <c r="D125" s="193">
        <f>D126+D127</f>
        <v>14047.8</v>
      </c>
      <c r="E125" s="193">
        <f>E126+E127</f>
        <v>0</v>
      </c>
      <c r="F125" s="561">
        <f t="shared" ref="F125:F126" si="44">E125/D125*100</f>
        <v>0</v>
      </c>
      <c r="G125" s="2040" t="s">
        <v>661</v>
      </c>
      <c r="H125" s="561">
        <f>H126+H127</f>
        <v>0</v>
      </c>
      <c r="I125" s="561">
        <f t="shared" ref="I125:I126" si="45">H125/D125*100</f>
        <v>0</v>
      </c>
      <c r="J125" s="2041" t="s">
        <v>629</v>
      </c>
    </row>
    <row r="126" spans="1:10" ht="133.5" hidden="1" customHeight="1" x14ac:dyDescent="0.25">
      <c r="A126" s="2047"/>
      <c r="B126" s="2048"/>
      <c r="C126" s="562" t="s">
        <v>16</v>
      </c>
      <c r="D126" s="193">
        <v>8047.8</v>
      </c>
      <c r="E126" s="193">
        <v>0</v>
      </c>
      <c r="F126" s="561">
        <f t="shared" si="44"/>
        <v>0</v>
      </c>
      <c r="G126" s="2040"/>
      <c r="H126" s="561">
        <f>E126</f>
        <v>0</v>
      </c>
      <c r="I126" s="561">
        <f t="shared" si="45"/>
        <v>0</v>
      </c>
      <c r="J126" s="2041"/>
    </row>
    <row r="127" spans="1:10" ht="212.25" hidden="1" customHeight="1" x14ac:dyDescent="0.25">
      <c r="A127" s="2047"/>
      <c r="B127" s="2048"/>
      <c r="C127" s="562" t="s">
        <v>19</v>
      </c>
      <c r="D127" s="193">
        <v>6000</v>
      </c>
      <c r="E127" s="561">
        <v>0</v>
      </c>
      <c r="F127" s="561">
        <f>E127/D127*100</f>
        <v>0</v>
      </c>
      <c r="G127" s="2040"/>
      <c r="H127" s="561">
        <f>E127</f>
        <v>0</v>
      </c>
      <c r="I127" s="561">
        <f>H127/D127*100</f>
        <v>0</v>
      </c>
      <c r="J127" s="2041"/>
    </row>
    <row r="128" spans="1:10" ht="26.25" hidden="1" customHeight="1" x14ac:dyDescent="0.25">
      <c r="A128" s="569" t="s">
        <v>198</v>
      </c>
      <c r="B128" s="568" t="s">
        <v>662</v>
      </c>
      <c r="C128" s="562" t="s">
        <v>550</v>
      </c>
      <c r="D128" s="2042" t="s">
        <v>663</v>
      </c>
      <c r="E128" s="2042"/>
      <c r="F128" s="2042"/>
      <c r="G128" s="2042"/>
      <c r="H128" s="2042"/>
      <c r="I128" s="2042"/>
      <c r="J128" s="2042"/>
    </row>
    <row r="129" spans="1:14" ht="84" hidden="1" customHeight="1" x14ac:dyDescent="0.25">
      <c r="A129" s="2047" t="s">
        <v>26</v>
      </c>
      <c r="B129" s="2048" t="s">
        <v>439</v>
      </c>
      <c r="C129" s="562" t="s">
        <v>15</v>
      </c>
      <c r="D129" s="193">
        <f>D130+D131</f>
        <v>1500</v>
      </c>
      <c r="E129" s="193">
        <f>E130+E131</f>
        <v>0</v>
      </c>
      <c r="F129" s="561">
        <f>E129/D129*100</f>
        <v>0</v>
      </c>
      <c r="G129" s="2040"/>
      <c r="H129" s="193">
        <f>H130+H131</f>
        <v>0</v>
      </c>
      <c r="I129" s="561">
        <f t="shared" ref="I129" si="46">H129/D129*100</f>
        <v>0</v>
      </c>
      <c r="J129" s="2049"/>
    </row>
    <row r="130" spans="1:14" ht="121.5" hidden="1" customHeight="1" x14ac:dyDescent="0.25">
      <c r="A130" s="2047"/>
      <c r="B130" s="2048"/>
      <c r="C130" s="562" t="s">
        <v>16</v>
      </c>
      <c r="D130" s="193">
        <f>D133</f>
        <v>0</v>
      </c>
      <c r="E130" s="193">
        <f>E133</f>
        <v>0</v>
      </c>
      <c r="F130" s="561">
        <v>0</v>
      </c>
      <c r="G130" s="2040"/>
      <c r="H130" s="193">
        <f>E130</f>
        <v>0</v>
      </c>
      <c r="I130" s="561">
        <v>0</v>
      </c>
      <c r="J130" s="2049"/>
    </row>
    <row r="131" spans="1:14" ht="26.25" hidden="1" customHeight="1" x14ac:dyDescent="0.25">
      <c r="A131" s="2047"/>
      <c r="B131" s="2048"/>
      <c r="C131" s="562" t="s">
        <v>19</v>
      </c>
      <c r="D131" s="193">
        <f>D134</f>
        <v>1500</v>
      </c>
      <c r="E131" s="193">
        <f>E134</f>
        <v>0</v>
      </c>
      <c r="F131" s="561">
        <f>E131/D131*100</f>
        <v>0</v>
      </c>
      <c r="G131" s="2040"/>
      <c r="H131" s="561">
        <f>E131</f>
        <v>0</v>
      </c>
      <c r="I131" s="561">
        <f>H131/D131*100</f>
        <v>0</v>
      </c>
      <c r="J131" s="2049"/>
    </row>
    <row r="132" spans="1:14" ht="81.75" hidden="1" customHeight="1" x14ac:dyDescent="0.25">
      <c r="A132" s="2038" t="s">
        <v>27</v>
      </c>
      <c r="B132" s="2039" t="s">
        <v>664</v>
      </c>
      <c r="C132" s="562" t="s">
        <v>15</v>
      </c>
      <c r="D132" s="193">
        <f>D133+D134</f>
        <v>1500</v>
      </c>
      <c r="E132" s="193">
        <f>E133+E134</f>
        <v>0</v>
      </c>
      <c r="F132" s="561">
        <f t="shared" ref="F132" si="47">E132/D132*100</f>
        <v>0</v>
      </c>
      <c r="G132" s="2040"/>
      <c r="H132" s="561">
        <f>H133+H134</f>
        <v>0</v>
      </c>
      <c r="I132" s="561">
        <f t="shared" ref="I132" si="48">H132/D132*100</f>
        <v>0</v>
      </c>
      <c r="J132" s="2041" t="s">
        <v>623</v>
      </c>
    </row>
    <row r="133" spans="1:14" ht="93.75" hidden="1" customHeight="1" x14ac:dyDescent="0.25">
      <c r="A133" s="2038"/>
      <c r="B133" s="2039"/>
      <c r="C133" s="562" t="s">
        <v>16</v>
      </c>
      <c r="D133" s="193">
        <v>0</v>
      </c>
      <c r="E133" s="193">
        <v>0</v>
      </c>
      <c r="F133" s="561">
        <v>0</v>
      </c>
      <c r="G133" s="2040"/>
      <c r="H133" s="561">
        <f>E133</f>
        <v>0</v>
      </c>
      <c r="I133" s="561">
        <v>0</v>
      </c>
      <c r="J133" s="2041"/>
    </row>
    <row r="134" spans="1:14" ht="232.5" hidden="1" customHeight="1" x14ac:dyDescent="0.25">
      <c r="A134" s="2038"/>
      <c r="B134" s="2039"/>
      <c r="C134" s="562" t="s">
        <v>19</v>
      </c>
      <c r="D134" s="193">
        <v>1500</v>
      </c>
      <c r="E134" s="561">
        <v>0</v>
      </c>
      <c r="F134" s="561">
        <f>E134/D134*100</f>
        <v>0</v>
      </c>
      <c r="G134" s="2040"/>
      <c r="H134" s="561">
        <f>E134</f>
        <v>0</v>
      </c>
      <c r="I134" s="561">
        <f>H134/D134*100</f>
        <v>0</v>
      </c>
      <c r="J134" s="2041"/>
    </row>
    <row r="135" spans="1:14" ht="0.75" hidden="1" customHeight="1" x14ac:dyDescent="0.25">
      <c r="A135" s="569" t="s">
        <v>43</v>
      </c>
      <c r="B135" s="568" t="s">
        <v>665</v>
      </c>
      <c r="C135" s="562" t="s">
        <v>550</v>
      </c>
      <c r="D135" s="2042" t="s">
        <v>623</v>
      </c>
      <c r="E135" s="2042"/>
      <c r="F135" s="2042"/>
      <c r="G135" s="2042"/>
      <c r="H135" s="2042"/>
      <c r="I135" s="2042"/>
      <c r="J135" s="2042"/>
    </row>
    <row r="136" spans="1:14" ht="27" customHeight="1" x14ac:dyDescent="0.25">
      <c r="A136" s="2043"/>
      <c r="B136" s="2044" t="s">
        <v>88</v>
      </c>
      <c r="C136" s="557" t="s">
        <v>15</v>
      </c>
      <c r="D136" s="788">
        <f>D137</f>
        <v>20679</v>
      </c>
      <c r="E136" s="788">
        <f>E137+E138</f>
        <v>3536.1210000000001</v>
      </c>
      <c r="F136" s="560">
        <f>E136/D136*100</f>
        <v>17.100058029885393</v>
      </c>
      <c r="G136" s="2045"/>
      <c r="H136" s="788">
        <f>H137+H138</f>
        <v>3536.1210000000001</v>
      </c>
      <c r="I136" s="560">
        <f>H136/D136*100</f>
        <v>17.100058029885393</v>
      </c>
      <c r="J136" s="2046"/>
      <c r="N136" s="314"/>
    </row>
    <row r="137" spans="1:14" ht="75.75" customHeight="1" x14ac:dyDescent="0.25">
      <c r="A137" s="2043"/>
      <c r="B137" s="2044"/>
      <c r="C137" s="557" t="s">
        <v>16</v>
      </c>
      <c r="D137" s="788">
        <f>D105</f>
        <v>20679</v>
      </c>
      <c r="E137" s="788">
        <f>E105</f>
        <v>3536.1210000000001</v>
      </c>
      <c r="F137" s="560">
        <f>E137/D137*100</f>
        <v>17.100058029885393</v>
      </c>
      <c r="G137" s="2045"/>
      <c r="H137" s="788">
        <f>E137</f>
        <v>3536.1210000000001</v>
      </c>
      <c r="I137" s="560">
        <f>H137/D137*100</f>
        <v>17.100058029885393</v>
      </c>
      <c r="J137" s="2046"/>
    </row>
    <row r="138" spans="1:14" ht="77.25" customHeight="1" x14ac:dyDescent="0.25">
      <c r="A138" s="2043"/>
      <c r="B138" s="2044"/>
      <c r="C138" s="557" t="s">
        <v>19</v>
      </c>
      <c r="D138" s="788">
        <f>D108</f>
        <v>0</v>
      </c>
      <c r="E138" s="788">
        <f>E108</f>
        <v>0</v>
      </c>
      <c r="F138" s="560">
        <v>0</v>
      </c>
      <c r="G138" s="2045"/>
      <c r="H138" s="788">
        <f>H108</f>
        <v>0</v>
      </c>
      <c r="I138" s="560">
        <v>0</v>
      </c>
      <c r="J138" s="2046"/>
    </row>
    <row r="139" spans="1:14" ht="27" customHeight="1" x14ac:dyDescent="0.25">
      <c r="A139" s="1841" t="s">
        <v>990</v>
      </c>
      <c r="B139" s="1841"/>
      <c r="C139" s="1841"/>
      <c r="D139" s="1841"/>
      <c r="E139" s="1841"/>
      <c r="F139" s="1841"/>
      <c r="G139" s="1841"/>
      <c r="H139" s="1841"/>
      <c r="I139" s="1841"/>
      <c r="J139" s="1841"/>
    </row>
    <row r="140" spans="1:14" ht="79.5" customHeight="1" x14ac:dyDescent="0.25">
      <c r="A140" s="572" t="s">
        <v>9</v>
      </c>
      <c r="B140" s="566" t="s">
        <v>986</v>
      </c>
      <c r="C140" s="557" t="s">
        <v>19</v>
      </c>
      <c r="D140" s="560">
        <f>D141+D142</f>
        <v>300</v>
      </c>
      <c r="E140" s="560">
        <f>E141+E142</f>
        <v>0</v>
      </c>
      <c r="F140" s="560">
        <f t="shared" ref="F140:F149" si="49">E140/D140*100</f>
        <v>0</v>
      </c>
      <c r="G140" s="1219"/>
      <c r="H140" s="784">
        <f>H141+H142</f>
        <v>0</v>
      </c>
      <c r="I140" s="560">
        <f t="shared" ref="I140:I149" si="50">H140/D140*100</f>
        <v>0</v>
      </c>
      <c r="J140" s="1187"/>
    </row>
    <row r="141" spans="1:14" ht="83.25" customHeight="1" x14ac:dyDescent="0.25">
      <c r="A141" s="960" t="s">
        <v>21</v>
      </c>
      <c r="B141" s="954" t="s">
        <v>987</v>
      </c>
      <c r="C141" s="962" t="s">
        <v>19</v>
      </c>
      <c r="D141" s="958">
        <v>150</v>
      </c>
      <c r="E141" s="958">
        <v>0</v>
      </c>
      <c r="F141" s="958">
        <f t="shared" si="49"/>
        <v>0</v>
      </c>
      <c r="G141" s="1185"/>
      <c r="H141" s="958">
        <f>E141</f>
        <v>0</v>
      </c>
      <c r="I141" s="958">
        <f t="shared" si="50"/>
        <v>0</v>
      </c>
      <c r="J141" s="1212" t="s">
        <v>1790</v>
      </c>
    </row>
    <row r="142" spans="1:14" ht="158.25" customHeight="1" x14ac:dyDescent="0.25">
      <c r="A142" s="569" t="s">
        <v>25</v>
      </c>
      <c r="B142" s="568" t="s">
        <v>988</v>
      </c>
      <c r="C142" s="562" t="s">
        <v>19</v>
      </c>
      <c r="D142" s="561">
        <v>150</v>
      </c>
      <c r="E142" s="785">
        <v>0</v>
      </c>
      <c r="F142" s="561">
        <f t="shared" si="49"/>
        <v>0</v>
      </c>
      <c r="G142" s="1188"/>
      <c r="H142" s="561">
        <f>E142</f>
        <v>0</v>
      </c>
      <c r="I142" s="561">
        <f t="shared" si="50"/>
        <v>0</v>
      </c>
      <c r="J142" s="582" t="s">
        <v>1790</v>
      </c>
    </row>
    <row r="143" spans="1:14" ht="116.25" customHeight="1" x14ac:dyDescent="0.25">
      <c r="A143" s="569" t="s">
        <v>12</v>
      </c>
      <c r="B143" s="1207" t="s">
        <v>291</v>
      </c>
      <c r="C143" s="562" t="s">
        <v>19</v>
      </c>
      <c r="D143" s="561">
        <f>D144+D145</f>
        <v>0</v>
      </c>
      <c r="E143" s="561">
        <f>E144+E145</f>
        <v>0</v>
      </c>
      <c r="F143" s="561">
        <v>0</v>
      </c>
      <c r="G143" s="1192"/>
      <c r="H143" s="561">
        <f>E143</f>
        <v>0</v>
      </c>
      <c r="I143" s="561">
        <v>0</v>
      </c>
      <c r="J143" s="1191"/>
    </row>
    <row r="144" spans="1:14" ht="157.5" customHeight="1" x14ac:dyDescent="0.25">
      <c r="A144" s="569" t="s">
        <v>22</v>
      </c>
      <c r="B144" s="568" t="s">
        <v>1282</v>
      </c>
      <c r="C144" s="562" t="s">
        <v>19</v>
      </c>
      <c r="D144" s="2035">
        <v>0</v>
      </c>
      <c r="E144" s="2036"/>
      <c r="F144" s="2037"/>
      <c r="G144" s="1188" t="s">
        <v>1787</v>
      </c>
      <c r="H144" s="2035">
        <f>E144</f>
        <v>0</v>
      </c>
      <c r="I144" s="2037"/>
      <c r="J144" s="1188"/>
    </row>
    <row r="145" spans="1:10" ht="192.75" customHeight="1" x14ac:dyDescent="0.25">
      <c r="A145" s="569" t="s">
        <v>214</v>
      </c>
      <c r="B145" s="568" t="s">
        <v>989</v>
      </c>
      <c r="C145" s="562" t="s">
        <v>19</v>
      </c>
      <c r="D145" s="2035">
        <v>0</v>
      </c>
      <c r="E145" s="2036"/>
      <c r="F145" s="2037"/>
      <c r="G145" s="1188" t="s">
        <v>1302</v>
      </c>
      <c r="H145" s="2035">
        <f>E145</f>
        <v>0</v>
      </c>
      <c r="I145" s="2037"/>
      <c r="J145" s="1188"/>
    </row>
    <row r="146" spans="1:10" ht="81.75" customHeight="1" x14ac:dyDescent="0.25">
      <c r="A146" s="586"/>
      <c r="B146" s="587" t="s">
        <v>351</v>
      </c>
      <c r="C146" s="566" t="s">
        <v>19</v>
      </c>
      <c r="D146" s="560">
        <f>D140</f>
        <v>300</v>
      </c>
      <c r="E146" s="560">
        <f>E140</f>
        <v>0</v>
      </c>
      <c r="F146" s="560">
        <f t="shared" si="49"/>
        <v>0</v>
      </c>
      <c r="G146" s="1186"/>
      <c r="H146" s="560">
        <f>H140</f>
        <v>0</v>
      </c>
      <c r="I146" s="560">
        <f t="shared" si="50"/>
        <v>0</v>
      </c>
      <c r="J146" s="1217"/>
    </row>
    <row r="147" spans="1:10" ht="42" hidden="1" customHeight="1" x14ac:dyDescent="0.25">
      <c r="A147" s="572" t="s">
        <v>9</v>
      </c>
      <c r="B147" s="566" t="s">
        <v>666</v>
      </c>
      <c r="C147" s="557" t="s">
        <v>667</v>
      </c>
      <c r="D147" s="560">
        <v>0</v>
      </c>
      <c r="E147" s="560">
        <f>E148</f>
        <v>0</v>
      </c>
      <c r="F147" s="560" t="e">
        <f t="shared" si="49"/>
        <v>#DIV/0!</v>
      </c>
      <c r="G147" s="1219"/>
      <c r="H147" s="560">
        <f>H148</f>
        <v>0</v>
      </c>
      <c r="I147" s="560" t="e">
        <f t="shared" si="50"/>
        <v>#DIV/0!</v>
      </c>
      <c r="J147" s="1187" t="s">
        <v>623</v>
      </c>
    </row>
    <row r="148" spans="1:10" ht="51.75" hidden="1" customHeight="1" x14ac:dyDescent="0.25">
      <c r="A148" s="569" t="s">
        <v>21</v>
      </c>
      <c r="B148" s="568" t="s">
        <v>668</v>
      </c>
      <c r="C148" s="562" t="s">
        <v>667</v>
      </c>
      <c r="D148" s="561">
        <v>0</v>
      </c>
      <c r="E148" s="561">
        <v>0</v>
      </c>
      <c r="F148" s="561" t="e">
        <f t="shared" si="49"/>
        <v>#DIV/0!</v>
      </c>
      <c r="G148" s="1189" t="s">
        <v>669</v>
      </c>
      <c r="H148" s="561">
        <f>E148</f>
        <v>0</v>
      </c>
      <c r="I148" s="561" t="e">
        <f t="shared" si="50"/>
        <v>#DIV/0!</v>
      </c>
      <c r="J148" s="1191"/>
    </row>
    <row r="149" spans="1:10" ht="11.25" hidden="1" customHeight="1" x14ac:dyDescent="0.25">
      <c r="A149" s="586"/>
      <c r="B149" s="587" t="s">
        <v>88</v>
      </c>
      <c r="C149" s="557" t="s">
        <v>667</v>
      </c>
      <c r="D149" s="560">
        <v>0</v>
      </c>
      <c r="E149" s="560">
        <f>E147</f>
        <v>0</v>
      </c>
      <c r="F149" s="560" t="e">
        <f t="shared" si="49"/>
        <v>#DIV/0!</v>
      </c>
      <c r="G149" s="1186"/>
      <c r="H149" s="560">
        <f>H147</f>
        <v>0</v>
      </c>
      <c r="I149" s="560" t="e">
        <f t="shared" si="50"/>
        <v>#DIV/0!</v>
      </c>
      <c r="J149" s="1217"/>
    </row>
    <row r="150" spans="1:10" ht="33.75" customHeight="1" x14ac:dyDescent="0.25">
      <c r="A150" s="2032" t="s">
        <v>1374</v>
      </c>
      <c r="B150" s="2032"/>
      <c r="C150" s="2032"/>
      <c r="D150" s="2032"/>
      <c r="E150" s="2032"/>
      <c r="F150" s="2032"/>
      <c r="G150" s="2032"/>
      <c r="H150" s="2032"/>
      <c r="I150" s="2032"/>
      <c r="J150" s="2032"/>
    </row>
    <row r="151" spans="1:10" ht="135" customHeight="1" x14ac:dyDescent="0.25">
      <c r="A151" s="572" t="s">
        <v>9</v>
      </c>
      <c r="B151" s="588" t="s">
        <v>1375</v>
      </c>
      <c r="C151" s="566" t="s">
        <v>19</v>
      </c>
      <c r="D151" s="560">
        <f>D152</f>
        <v>300</v>
      </c>
      <c r="E151" s="560">
        <f>E152</f>
        <v>0</v>
      </c>
      <c r="F151" s="560">
        <f>E151/D151*100</f>
        <v>0</v>
      </c>
      <c r="G151" s="1219"/>
      <c r="H151" s="560">
        <f>H152</f>
        <v>0</v>
      </c>
      <c r="I151" s="560">
        <f>H151/D151*100</f>
        <v>0</v>
      </c>
      <c r="J151" s="1187"/>
    </row>
    <row r="152" spans="1:10" ht="142.5" customHeight="1" x14ac:dyDescent="0.25">
      <c r="A152" s="569" t="s">
        <v>21</v>
      </c>
      <c r="B152" s="727" t="s">
        <v>1383</v>
      </c>
      <c r="C152" s="661" t="s">
        <v>19</v>
      </c>
      <c r="D152" s="726">
        <v>300</v>
      </c>
      <c r="E152" s="726">
        <v>0</v>
      </c>
      <c r="F152" s="726">
        <f>E152/D152*100</f>
        <v>0</v>
      </c>
      <c r="G152" s="1188"/>
      <c r="H152" s="726">
        <f>E152</f>
        <v>0</v>
      </c>
      <c r="I152" s="726">
        <f>H152/D152*100</f>
        <v>0</v>
      </c>
      <c r="J152" s="1188" t="s">
        <v>1788</v>
      </c>
    </row>
    <row r="153" spans="1:10" ht="80.25" customHeight="1" x14ac:dyDescent="0.25">
      <c r="A153" s="950"/>
      <c r="B153" s="951" t="s">
        <v>207</v>
      </c>
      <c r="C153" s="952" t="s">
        <v>19</v>
      </c>
      <c r="D153" s="948">
        <f>D151</f>
        <v>300</v>
      </c>
      <c r="E153" s="948">
        <f>E151</f>
        <v>0</v>
      </c>
      <c r="F153" s="948">
        <f>E153/D153*100</f>
        <v>0</v>
      </c>
      <c r="G153" s="947"/>
      <c r="H153" s="948">
        <f>H151</f>
        <v>0</v>
      </c>
      <c r="I153" s="948">
        <f>H153/D153*100</f>
        <v>0</v>
      </c>
      <c r="J153" s="1218"/>
    </row>
    <row r="154" spans="1:10" ht="45.75" hidden="1" customHeight="1" x14ac:dyDescent="0.25">
      <c r="A154" s="2032" t="s">
        <v>286</v>
      </c>
      <c r="B154" s="2032"/>
      <c r="C154" s="2032"/>
      <c r="D154" s="2032"/>
      <c r="E154" s="2032"/>
      <c r="F154" s="2032"/>
      <c r="G154" s="2032"/>
      <c r="H154" s="2032"/>
      <c r="I154" s="2032"/>
      <c r="J154" s="2032"/>
    </row>
    <row r="155" spans="1:10" ht="43.5" hidden="1" customHeight="1" x14ac:dyDescent="0.25">
      <c r="A155" s="572" t="s">
        <v>9</v>
      </c>
      <c r="B155" s="566" t="s">
        <v>287</v>
      </c>
      <c r="C155" s="557" t="s">
        <v>67</v>
      </c>
      <c r="D155" s="560">
        <v>0</v>
      </c>
      <c r="E155" s="560">
        <v>0</v>
      </c>
      <c r="F155" s="560">
        <v>0</v>
      </c>
      <c r="G155" s="1219"/>
      <c r="H155" s="560">
        <v>0</v>
      </c>
      <c r="I155" s="560">
        <v>0</v>
      </c>
      <c r="J155" s="1219"/>
    </row>
    <row r="156" spans="1:10" s="60" customFormat="1" ht="41.25" hidden="1" customHeight="1" x14ac:dyDescent="0.25">
      <c r="A156" s="569" t="s">
        <v>21</v>
      </c>
      <c r="B156" s="568" t="s">
        <v>440</v>
      </c>
      <c r="C156" s="562" t="s">
        <v>550</v>
      </c>
      <c r="D156" s="2033" t="s">
        <v>670</v>
      </c>
      <c r="E156" s="2033"/>
      <c r="F156" s="2033"/>
      <c r="G156" s="2033"/>
      <c r="H156" s="2033"/>
      <c r="I156" s="2033"/>
      <c r="J156" s="2033"/>
    </row>
    <row r="157" spans="1:10" s="60" customFormat="1" ht="49.5" hidden="1" customHeight="1" x14ac:dyDescent="0.25">
      <c r="A157" s="586"/>
      <c r="B157" s="587" t="s">
        <v>73</v>
      </c>
      <c r="C157" s="588" t="s">
        <v>19</v>
      </c>
      <c r="D157" s="560">
        <v>0</v>
      </c>
      <c r="E157" s="560">
        <v>0</v>
      </c>
      <c r="F157" s="560">
        <v>0</v>
      </c>
      <c r="G157" s="1186"/>
      <c r="H157" s="560">
        <v>0</v>
      </c>
      <c r="I157" s="560">
        <v>0</v>
      </c>
      <c r="J157" s="1217"/>
    </row>
    <row r="158" spans="1:10" s="50" customFormat="1" ht="33.75" hidden="1" customHeight="1" x14ac:dyDescent="0.25">
      <c r="A158" s="2034" t="s">
        <v>288</v>
      </c>
      <c r="B158" s="2034"/>
      <c r="C158" s="2034"/>
      <c r="D158" s="2034"/>
      <c r="E158" s="2034"/>
      <c r="F158" s="2034"/>
      <c r="G158" s="2034"/>
      <c r="H158" s="2034"/>
      <c r="I158" s="2034"/>
      <c r="J158" s="2034"/>
    </row>
    <row r="159" spans="1:10" s="50" customFormat="1" ht="35.25" hidden="1" customHeight="1" x14ac:dyDescent="0.25">
      <c r="A159" s="589" t="s">
        <v>289</v>
      </c>
      <c r="B159" s="588" t="s">
        <v>290</v>
      </c>
      <c r="C159" s="588" t="s">
        <v>19</v>
      </c>
      <c r="D159" s="586">
        <f>SUM(D160:D161)</f>
        <v>300</v>
      </c>
      <c r="E159" s="586">
        <f>SUM(E160:E161)</f>
        <v>0</v>
      </c>
      <c r="F159" s="586">
        <f>E159/D159*100</f>
        <v>0</v>
      </c>
      <c r="G159" s="1228"/>
      <c r="H159" s="586">
        <f>SUM(H160:H161)</f>
        <v>0</v>
      </c>
      <c r="I159" s="586">
        <f>H159/D159*100</f>
        <v>0</v>
      </c>
      <c r="J159" s="1187" t="s">
        <v>623</v>
      </c>
    </row>
    <row r="160" spans="1:10" s="50" customFormat="1" ht="35.25" hidden="1" customHeight="1" x14ac:dyDescent="0.25">
      <c r="A160" s="590" t="s">
        <v>21</v>
      </c>
      <c r="B160" s="591" t="s">
        <v>441</v>
      </c>
      <c r="C160" s="591" t="s">
        <v>19</v>
      </c>
      <c r="D160" s="592">
        <v>150</v>
      </c>
      <c r="E160" s="592">
        <v>0</v>
      </c>
      <c r="F160" s="592">
        <f>E160/D160*100</f>
        <v>0</v>
      </c>
      <c r="G160" s="1220"/>
      <c r="H160" s="592">
        <v>0</v>
      </c>
      <c r="I160" s="592">
        <f>H160/D160*100</f>
        <v>0</v>
      </c>
      <c r="J160" s="1220" t="s">
        <v>671</v>
      </c>
    </row>
    <row r="161" spans="1:10" s="50" customFormat="1" ht="37.5" hidden="1" customHeight="1" x14ac:dyDescent="0.25">
      <c r="A161" s="590" t="s">
        <v>25</v>
      </c>
      <c r="B161" s="591" t="s">
        <v>442</v>
      </c>
      <c r="C161" s="591" t="s">
        <v>19</v>
      </c>
      <c r="D161" s="592">
        <v>150</v>
      </c>
      <c r="E161" s="592">
        <v>0</v>
      </c>
      <c r="F161" s="592">
        <f>E161/D161*100</f>
        <v>0</v>
      </c>
      <c r="G161" s="1220"/>
      <c r="H161" s="592">
        <v>0</v>
      </c>
      <c r="I161" s="592">
        <f>H161/D161*100</f>
        <v>0</v>
      </c>
      <c r="J161" s="1220" t="s">
        <v>671</v>
      </c>
    </row>
    <row r="162" spans="1:10" s="50" customFormat="1" ht="36" hidden="1" customHeight="1" x14ac:dyDescent="0.25">
      <c r="A162" s="589" t="s">
        <v>12</v>
      </c>
      <c r="B162" s="588" t="s">
        <v>291</v>
      </c>
      <c r="C162" s="557" t="s">
        <v>550</v>
      </c>
      <c r="D162" s="331">
        <v>0</v>
      </c>
      <c r="E162" s="331">
        <v>0</v>
      </c>
      <c r="F162" s="331">
        <v>0</v>
      </c>
      <c r="G162" s="493"/>
      <c r="H162" s="331">
        <v>0</v>
      </c>
      <c r="I162" s="331">
        <v>0</v>
      </c>
      <c r="J162" s="493"/>
    </row>
    <row r="163" spans="1:10" s="50" customFormat="1" ht="30" hidden="1" customHeight="1" x14ac:dyDescent="0.25">
      <c r="A163" s="590" t="s">
        <v>13</v>
      </c>
      <c r="B163" s="591" t="s">
        <v>672</v>
      </c>
      <c r="C163" s="562" t="s">
        <v>550</v>
      </c>
      <c r="D163" s="2028" t="s">
        <v>1655</v>
      </c>
      <c r="E163" s="2028"/>
      <c r="F163" s="2028"/>
      <c r="G163" s="2028"/>
      <c r="H163" s="2028"/>
      <c r="I163" s="2028"/>
      <c r="J163" s="2028"/>
    </row>
    <row r="164" spans="1:10" s="60" customFormat="1" ht="33.75" hidden="1" customHeight="1" x14ac:dyDescent="0.25">
      <c r="A164" s="590" t="s">
        <v>22</v>
      </c>
      <c r="B164" s="591" t="s">
        <v>673</v>
      </c>
      <c r="C164" s="562" t="s">
        <v>550</v>
      </c>
      <c r="D164" s="2028" t="s">
        <v>920</v>
      </c>
      <c r="E164" s="2028"/>
      <c r="F164" s="2028"/>
      <c r="G164" s="2028"/>
      <c r="H164" s="2028"/>
      <c r="I164" s="2028"/>
      <c r="J164" s="2028"/>
    </row>
    <row r="165" spans="1:10" ht="26.25" hidden="1" customHeight="1" x14ac:dyDescent="0.25">
      <c r="A165" s="589"/>
      <c r="B165" s="587" t="s">
        <v>292</v>
      </c>
      <c r="C165" s="588" t="s">
        <v>19</v>
      </c>
      <c r="D165" s="560">
        <f>D159</f>
        <v>300</v>
      </c>
      <c r="E165" s="560">
        <f>E159</f>
        <v>0</v>
      </c>
      <c r="F165" s="560">
        <f>E165/D165*100</f>
        <v>0</v>
      </c>
      <c r="G165" s="1186"/>
      <c r="H165" s="560">
        <f>H162+H159</f>
        <v>0</v>
      </c>
      <c r="I165" s="560">
        <f>H165/D165*100</f>
        <v>0</v>
      </c>
      <c r="J165" s="1217"/>
    </row>
    <row r="166" spans="1:10" ht="22.5" customHeight="1" x14ac:dyDescent="0.25">
      <c r="A166" s="2029"/>
      <c r="B166" s="2030" t="s">
        <v>69</v>
      </c>
      <c r="C166" s="944" t="s">
        <v>15</v>
      </c>
      <c r="D166" s="945">
        <f>D167+D168</f>
        <v>138238.337</v>
      </c>
      <c r="E166" s="946">
        <f>E167+E168</f>
        <v>14770.632999999998</v>
      </c>
      <c r="F166" s="947">
        <f>E166/D166*100</f>
        <v>10.684903566222733</v>
      </c>
      <c r="G166" s="2031"/>
      <c r="H166" s="946">
        <f>H167+H168</f>
        <v>14770.632999999998</v>
      </c>
      <c r="I166" s="948">
        <f>H166/D166*100</f>
        <v>10.684903566222733</v>
      </c>
      <c r="J166" s="2031"/>
    </row>
    <row r="167" spans="1:10" ht="78.75" customHeight="1" x14ac:dyDescent="0.25">
      <c r="A167" s="2029"/>
      <c r="B167" s="2030"/>
      <c r="C167" s="949" t="s">
        <v>16</v>
      </c>
      <c r="D167" s="945">
        <f>D137+D100+D70</f>
        <v>39241</v>
      </c>
      <c r="E167" s="946">
        <f>E137+E100+E70</f>
        <v>3536.1210000000001</v>
      </c>
      <c r="F167" s="947">
        <f>E167/D167*100</f>
        <v>9.0112917611681667</v>
      </c>
      <c r="G167" s="2031"/>
      <c r="H167" s="946">
        <f>E167</f>
        <v>3536.1210000000001</v>
      </c>
      <c r="I167" s="948">
        <f>H167/D167*100</f>
        <v>9.0112917611681667</v>
      </c>
      <c r="J167" s="2031"/>
    </row>
    <row r="168" spans="1:10" ht="76.5" customHeight="1" x14ac:dyDescent="0.25">
      <c r="A168" s="2029"/>
      <c r="B168" s="2030"/>
      <c r="C168" s="949" t="s">
        <v>19</v>
      </c>
      <c r="D168" s="945">
        <f>D146+D101+D71+D31+D153</f>
        <v>98997.337</v>
      </c>
      <c r="E168" s="946">
        <f>E146+E101+E71+E31+E153</f>
        <v>11234.511999999999</v>
      </c>
      <c r="F168" s="947">
        <f>E168/D168*100</f>
        <v>11.348297176923051</v>
      </c>
      <c r="G168" s="2031"/>
      <c r="H168" s="946">
        <f>E168</f>
        <v>11234.511999999999</v>
      </c>
      <c r="I168" s="948">
        <f>H168/D168*100</f>
        <v>11.348297176923051</v>
      </c>
      <c r="J168" s="2031"/>
    </row>
  </sheetData>
  <mergeCells count="142">
    <mergeCell ref="A36:A38"/>
    <mergeCell ref="B36:B38"/>
    <mergeCell ref="G36:G38"/>
    <mergeCell ref="J36:J38"/>
    <mergeCell ref="A39:A42"/>
    <mergeCell ref="B39:B42"/>
    <mergeCell ref="A32:J32"/>
    <mergeCell ref="A33:A35"/>
    <mergeCell ref="B33:B35"/>
    <mergeCell ref="G39:G42"/>
    <mergeCell ref="J39:J42"/>
    <mergeCell ref="A2:J2"/>
    <mergeCell ref="A3:J3"/>
    <mergeCell ref="A4:J4"/>
    <mergeCell ref="A8:J8"/>
    <mergeCell ref="A29:A31"/>
    <mergeCell ref="B29:B31"/>
    <mergeCell ref="G29:G31"/>
    <mergeCell ref="J29:J31"/>
    <mergeCell ref="G33:G35"/>
    <mergeCell ref="J33:J35"/>
    <mergeCell ref="D23:J23"/>
    <mergeCell ref="A59:A61"/>
    <mergeCell ref="B59:B61"/>
    <mergeCell ref="G59:G61"/>
    <mergeCell ref="J59:J61"/>
    <mergeCell ref="J43:J45"/>
    <mergeCell ref="G43:G45"/>
    <mergeCell ref="B43:B45"/>
    <mergeCell ref="A43:A45"/>
    <mergeCell ref="J54:J56"/>
    <mergeCell ref="G54:G56"/>
    <mergeCell ref="B54:B56"/>
    <mergeCell ref="A54:A56"/>
    <mergeCell ref="J51:J53"/>
    <mergeCell ref="G51:G53"/>
    <mergeCell ref="B51:B53"/>
    <mergeCell ref="A51:A53"/>
    <mergeCell ref="J46:J48"/>
    <mergeCell ref="G46:G48"/>
    <mergeCell ref="B46:B48"/>
    <mergeCell ref="A46:A48"/>
    <mergeCell ref="A76:A78"/>
    <mergeCell ref="B76:B78"/>
    <mergeCell ref="G76:G78"/>
    <mergeCell ref="J76:J78"/>
    <mergeCell ref="A79:A81"/>
    <mergeCell ref="B79:B81"/>
    <mergeCell ref="G79:G81"/>
    <mergeCell ref="J79:J81"/>
    <mergeCell ref="A69:A71"/>
    <mergeCell ref="B69:B71"/>
    <mergeCell ref="G69:G71"/>
    <mergeCell ref="J69:J71"/>
    <mergeCell ref="A72:J72"/>
    <mergeCell ref="A75:J75"/>
    <mergeCell ref="A89:A91"/>
    <mergeCell ref="B89:B91"/>
    <mergeCell ref="G89:G91"/>
    <mergeCell ref="J89:J91"/>
    <mergeCell ref="A92:A94"/>
    <mergeCell ref="B92:B94"/>
    <mergeCell ref="G92:G94"/>
    <mergeCell ref="J92:J94"/>
    <mergeCell ref="A82:A84"/>
    <mergeCell ref="B82:B84"/>
    <mergeCell ref="G82:G84"/>
    <mergeCell ref="J82:J84"/>
    <mergeCell ref="A85:A87"/>
    <mergeCell ref="B85:B87"/>
    <mergeCell ref="G85:G87"/>
    <mergeCell ref="J85:J87"/>
    <mergeCell ref="D95:J95"/>
    <mergeCell ref="A96:A98"/>
    <mergeCell ref="B96:B98"/>
    <mergeCell ref="G96:G98"/>
    <mergeCell ref="J96:J98"/>
    <mergeCell ref="A104:J104"/>
    <mergeCell ref="A105:A106"/>
    <mergeCell ref="B105:B106"/>
    <mergeCell ref="A108:J108"/>
    <mergeCell ref="A109:A111"/>
    <mergeCell ref="B109:B111"/>
    <mergeCell ref="G109:G111"/>
    <mergeCell ref="J109:J111"/>
    <mergeCell ref="A99:A101"/>
    <mergeCell ref="B99:B101"/>
    <mergeCell ref="G99:G101"/>
    <mergeCell ref="J99:J101"/>
    <mergeCell ref="A102:A103"/>
    <mergeCell ref="B102:B103"/>
    <mergeCell ref="G102:G103"/>
    <mergeCell ref="J102:J103"/>
    <mergeCell ref="A118:A120"/>
    <mergeCell ref="B118:B120"/>
    <mergeCell ref="G118:G120"/>
    <mergeCell ref="J118:J120"/>
    <mergeCell ref="A122:A124"/>
    <mergeCell ref="B122:B124"/>
    <mergeCell ref="G122:G124"/>
    <mergeCell ref="J122:J124"/>
    <mergeCell ref="A112:A114"/>
    <mergeCell ref="B112:B114"/>
    <mergeCell ref="G112:G114"/>
    <mergeCell ref="J112:J114"/>
    <mergeCell ref="A115:A117"/>
    <mergeCell ref="B115:B117"/>
    <mergeCell ref="G115:G117"/>
    <mergeCell ref="J115:J117"/>
    <mergeCell ref="A125:A127"/>
    <mergeCell ref="B125:B127"/>
    <mergeCell ref="G125:G127"/>
    <mergeCell ref="J125:J127"/>
    <mergeCell ref="D128:J128"/>
    <mergeCell ref="A129:A131"/>
    <mergeCell ref="B129:B131"/>
    <mergeCell ref="G129:G131"/>
    <mergeCell ref="J129:J131"/>
    <mergeCell ref="A132:A134"/>
    <mergeCell ref="B132:B134"/>
    <mergeCell ref="G132:G134"/>
    <mergeCell ref="J132:J134"/>
    <mergeCell ref="D135:J135"/>
    <mergeCell ref="A136:A138"/>
    <mergeCell ref="B136:B138"/>
    <mergeCell ref="G136:G138"/>
    <mergeCell ref="J136:J138"/>
    <mergeCell ref="D164:J164"/>
    <mergeCell ref="A166:A168"/>
    <mergeCell ref="B166:B168"/>
    <mergeCell ref="G166:G168"/>
    <mergeCell ref="J166:J168"/>
    <mergeCell ref="A139:J139"/>
    <mergeCell ref="A150:J150"/>
    <mergeCell ref="A154:J154"/>
    <mergeCell ref="D156:J156"/>
    <mergeCell ref="A158:J158"/>
    <mergeCell ref="D163:J163"/>
    <mergeCell ref="D144:F144"/>
    <mergeCell ref="H144:I144"/>
    <mergeCell ref="D145:F145"/>
    <mergeCell ref="H145:I145"/>
  </mergeCells>
  <pageMargins left="0.78740157480314965" right="0.39370078740157483" top="0.78740157480314965" bottom="0.43307086614173229" header="0.51181102362204722" footer="0.31496062992125984"/>
  <pageSetup paperSize="9" scale="62" firstPageNumber="35" fitToHeight="19" orientation="landscape" useFirstPageNumber="1" r:id="rId1"/>
  <headerFooter alignWithMargins="0">
    <oddFooter>&amp;R&amp;"Times New Roman,обычный"&amp;14&amp;P</oddFooter>
  </headerFooter>
  <rowBreaks count="1" manualBreakCount="1">
    <brk id="168"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U62"/>
  <sheetViews>
    <sheetView topLeftCell="A48" zoomScale="70" zoomScaleNormal="70" zoomScalePageLayoutView="70" workbookViewId="0">
      <selection activeCell="I55" sqref="I55"/>
    </sheetView>
  </sheetViews>
  <sheetFormatPr defaultColWidth="7.5703125" defaultRowHeight="18" x14ac:dyDescent="0.25"/>
  <cols>
    <col min="1" max="1" width="8.7109375" style="37" customWidth="1"/>
    <col min="2" max="2" width="45.7109375" style="38" customWidth="1"/>
    <col min="3" max="3" width="15.7109375" style="39" customWidth="1"/>
    <col min="4" max="4" width="17.7109375" style="40" customWidth="1"/>
    <col min="5" max="5" width="17.7109375" style="41" customWidth="1"/>
    <col min="6" max="6" width="12.7109375" style="41" customWidth="1"/>
    <col min="7" max="7" width="35.7109375" style="38" customWidth="1"/>
    <col min="8" max="8" width="17.7109375" style="35" customWidth="1"/>
    <col min="9" max="9" width="12.7109375" style="35" customWidth="1"/>
    <col min="10" max="10" width="30.7109375" style="38" customWidth="1"/>
    <col min="11" max="256" width="7.5703125" style="35"/>
    <col min="257" max="257" width="8.7109375" style="35" customWidth="1"/>
    <col min="258" max="258" width="45.7109375" style="35" customWidth="1"/>
    <col min="259" max="259" width="15.7109375" style="35" customWidth="1"/>
    <col min="260" max="261" width="17.7109375" style="35" customWidth="1"/>
    <col min="262" max="262" width="15.28515625" style="35" customWidth="1"/>
    <col min="263" max="263" width="35.7109375" style="35" customWidth="1"/>
    <col min="264" max="264" width="17.7109375" style="35" customWidth="1"/>
    <col min="265" max="265" width="15.28515625" style="35" customWidth="1"/>
    <col min="266" max="266" width="30.7109375" style="35" customWidth="1"/>
    <col min="267" max="512" width="7.5703125" style="35"/>
    <col min="513" max="513" width="8.7109375" style="35" customWidth="1"/>
    <col min="514" max="514" width="45.7109375" style="35" customWidth="1"/>
    <col min="515" max="515" width="15.7109375" style="35" customWidth="1"/>
    <col min="516" max="517" width="17.7109375" style="35" customWidth="1"/>
    <col min="518" max="518" width="15.28515625" style="35" customWidth="1"/>
    <col min="519" max="519" width="35.7109375" style="35" customWidth="1"/>
    <col min="520" max="520" width="17.7109375" style="35" customWidth="1"/>
    <col min="521" max="521" width="15.28515625" style="35" customWidth="1"/>
    <col min="522" max="522" width="30.7109375" style="35" customWidth="1"/>
    <col min="523" max="768" width="7.5703125" style="35"/>
    <col min="769" max="769" width="8.7109375" style="35" customWidth="1"/>
    <col min="770" max="770" width="45.7109375" style="35" customWidth="1"/>
    <col min="771" max="771" width="15.7109375" style="35" customWidth="1"/>
    <col min="772" max="773" width="17.7109375" style="35" customWidth="1"/>
    <col min="774" max="774" width="15.28515625" style="35" customWidth="1"/>
    <col min="775" max="775" width="35.7109375" style="35" customWidth="1"/>
    <col min="776" max="776" width="17.7109375" style="35" customWidth="1"/>
    <col min="777" max="777" width="15.28515625" style="35" customWidth="1"/>
    <col min="778" max="778" width="30.7109375" style="35" customWidth="1"/>
    <col min="779" max="1024" width="7.5703125" style="35"/>
    <col min="1025" max="1025" width="8.7109375" style="35" customWidth="1"/>
    <col min="1026" max="1026" width="45.7109375" style="35" customWidth="1"/>
    <col min="1027" max="1027" width="15.7109375" style="35" customWidth="1"/>
    <col min="1028" max="1029" width="17.7109375" style="35" customWidth="1"/>
    <col min="1030" max="1030" width="15.28515625" style="35" customWidth="1"/>
    <col min="1031" max="1031" width="35.7109375" style="35" customWidth="1"/>
    <col min="1032" max="1032" width="17.7109375" style="35" customWidth="1"/>
    <col min="1033" max="1033" width="15.28515625" style="35" customWidth="1"/>
    <col min="1034" max="1034" width="30.7109375" style="35" customWidth="1"/>
    <col min="1035" max="1280" width="7.5703125" style="35"/>
    <col min="1281" max="1281" width="8.7109375" style="35" customWidth="1"/>
    <col min="1282" max="1282" width="45.7109375" style="35" customWidth="1"/>
    <col min="1283" max="1283" width="15.7109375" style="35" customWidth="1"/>
    <col min="1284" max="1285" width="17.7109375" style="35" customWidth="1"/>
    <col min="1286" max="1286" width="15.28515625" style="35" customWidth="1"/>
    <col min="1287" max="1287" width="35.7109375" style="35" customWidth="1"/>
    <col min="1288" max="1288" width="17.7109375" style="35" customWidth="1"/>
    <col min="1289" max="1289" width="15.28515625" style="35" customWidth="1"/>
    <col min="1290" max="1290" width="30.7109375" style="35" customWidth="1"/>
    <col min="1291" max="1536" width="7.5703125" style="35"/>
    <col min="1537" max="1537" width="8.7109375" style="35" customWidth="1"/>
    <col min="1538" max="1538" width="45.7109375" style="35" customWidth="1"/>
    <col min="1539" max="1539" width="15.7109375" style="35" customWidth="1"/>
    <col min="1540" max="1541" width="17.7109375" style="35" customWidth="1"/>
    <col min="1542" max="1542" width="15.28515625" style="35" customWidth="1"/>
    <col min="1543" max="1543" width="35.7109375" style="35" customWidth="1"/>
    <col min="1544" max="1544" width="17.7109375" style="35" customWidth="1"/>
    <col min="1545" max="1545" width="15.28515625" style="35" customWidth="1"/>
    <col min="1546" max="1546" width="30.7109375" style="35" customWidth="1"/>
    <col min="1547" max="1792" width="7.5703125" style="35"/>
    <col min="1793" max="1793" width="8.7109375" style="35" customWidth="1"/>
    <col min="1794" max="1794" width="45.7109375" style="35" customWidth="1"/>
    <col min="1795" max="1795" width="15.7109375" style="35" customWidth="1"/>
    <col min="1796" max="1797" width="17.7109375" style="35" customWidth="1"/>
    <col min="1798" max="1798" width="15.28515625" style="35" customWidth="1"/>
    <col min="1799" max="1799" width="35.7109375" style="35" customWidth="1"/>
    <col min="1800" max="1800" width="17.7109375" style="35" customWidth="1"/>
    <col min="1801" max="1801" width="15.28515625" style="35" customWidth="1"/>
    <col min="1802" max="1802" width="30.7109375" style="35" customWidth="1"/>
    <col min="1803" max="2048" width="7.5703125" style="35"/>
    <col min="2049" max="2049" width="8.7109375" style="35" customWidth="1"/>
    <col min="2050" max="2050" width="45.7109375" style="35" customWidth="1"/>
    <col min="2051" max="2051" width="15.7109375" style="35" customWidth="1"/>
    <col min="2052" max="2053" width="17.7109375" style="35" customWidth="1"/>
    <col min="2054" max="2054" width="15.28515625" style="35" customWidth="1"/>
    <col min="2055" max="2055" width="35.7109375" style="35" customWidth="1"/>
    <col min="2056" max="2056" width="17.7109375" style="35" customWidth="1"/>
    <col min="2057" max="2057" width="15.28515625" style="35" customWidth="1"/>
    <col min="2058" max="2058" width="30.7109375" style="35" customWidth="1"/>
    <col min="2059" max="2304" width="7.5703125" style="35"/>
    <col min="2305" max="2305" width="8.7109375" style="35" customWidth="1"/>
    <col min="2306" max="2306" width="45.7109375" style="35" customWidth="1"/>
    <col min="2307" max="2307" width="15.7109375" style="35" customWidth="1"/>
    <col min="2308" max="2309" width="17.7109375" style="35" customWidth="1"/>
    <col min="2310" max="2310" width="15.28515625" style="35" customWidth="1"/>
    <col min="2311" max="2311" width="35.7109375" style="35" customWidth="1"/>
    <col min="2312" max="2312" width="17.7109375" style="35" customWidth="1"/>
    <col min="2313" max="2313" width="15.28515625" style="35" customWidth="1"/>
    <col min="2314" max="2314" width="30.7109375" style="35" customWidth="1"/>
    <col min="2315" max="2560" width="7.5703125" style="35"/>
    <col min="2561" max="2561" width="8.7109375" style="35" customWidth="1"/>
    <col min="2562" max="2562" width="45.7109375" style="35" customWidth="1"/>
    <col min="2563" max="2563" width="15.7109375" style="35" customWidth="1"/>
    <col min="2564" max="2565" width="17.7109375" style="35" customWidth="1"/>
    <col min="2566" max="2566" width="15.28515625" style="35" customWidth="1"/>
    <col min="2567" max="2567" width="35.7109375" style="35" customWidth="1"/>
    <col min="2568" max="2568" width="17.7109375" style="35" customWidth="1"/>
    <col min="2569" max="2569" width="15.28515625" style="35" customWidth="1"/>
    <col min="2570" max="2570" width="30.7109375" style="35" customWidth="1"/>
    <col min="2571" max="2816" width="7.5703125" style="35"/>
    <col min="2817" max="2817" width="8.7109375" style="35" customWidth="1"/>
    <col min="2818" max="2818" width="45.7109375" style="35" customWidth="1"/>
    <col min="2819" max="2819" width="15.7109375" style="35" customWidth="1"/>
    <col min="2820" max="2821" width="17.7109375" style="35" customWidth="1"/>
    <col min="2822" max="2822" width="15.28515625" style="35" customWidth="1"/>
    <col min="2823" max="2823" width="35.7109375" style="35" customWidth="1"/>
    <col min="2824" max="2824" width="17.7109375" style="35" customWidth="1"/>
    <col min="2825" max="2825" width="15.28515625" style="35" customWidth="1"/>
    <col min="2826" max="2826" width="30.7109375" style="35" customWidth="1"/>
    <col min="2827" max="3072" width="7.5703125" style="35"/>
    <col min="3073" max="3073" width="8.7109375" style="35" customWidth="1"/>
    <col min="3074" max="3074" width="45.7109375" style="35" customWidth="1"/>
    <col min="3075" max="3075" width="15.7109375" style="35" customWidth="1"/>
    <col min="3076" max="3077" width="17.7109375" style="35" customWidth="1"/>
    <col min="3078" max="3078" width="15.28515625" style="35" customWidth="1"/>
    <col min="3079" max="3079" width="35.7109375" style="35" customWidth="1"/>
    <col min="3080" max="3080" width="17.7109375" style="35" customWidth="1"/>
    <col min="3081" max="3081" width="15.28515625" style="35" customWidth="1"/>
    <col min="3082" max="3082" width="30.7109375" style="35" customWidth="1"/>
    <col min="3083" max="3328" width="7.5703125" style="35"/>
    <col min="3329" max="3329" width="8.7109375" style="35" customWidth="1"/>
    <col min="3330" max="3330" width="45.7109375" style="35" customWidth="1"/>
    <col min="3331" max="3331" width="15.7109375" style="35" customWidth="1"/>
    <col min="3332" max="3333" width="17.7109375" style="35" customWidth="1"/>
    <col min="3334" max="3334" width="15.28515625" style="35" customWidth="1"/>
    <col min="3335" max="3335" width="35.7109375" style="35" customWidth="1"/>
    <col min="3336" max="3336" width="17.7109375" style="35" customWidth="1"/>
    <col min="3337" max="3337" width="15.28515625" style="35" customWidth="1"/>
    <col min="3338" max="3338" width="30.7109375" style="35" customWidth="1"/>
    <col min="3339" max="3584" width="7.5703125" style="35"/>
    <col min="3585" max="3585" width="8.7109375" style="35" customWidth="1"/>
    <col min="3586" max="3586" width="45.7109375" style="35" customWidth="1"/>
    <col min="3587" max="3587" width="15.7109375" style="35" customWidth="1"/>
    <col min="3588" max="3589" width="17.7109375" style="35" customWidth="1"/>
    <col min="3590" max="3590" width="15.28515625" style="35" customWidth="1"/>
    <col min="3591" max="3591" width="35.7109375" style="35" customWidth="1"/>
    <col min="3592" max="3592" width="17.7109375" style="35" customWidth="1"/>
    <col min="3593" max="3593" width="15.28515625" style="35" customWidth="1"/>
    <col min="3594" max="3594" width="30.7109375" style="35" customWidth="1"/>
    <col min="3595" max="3840" width="7.5703125" style="35"/>
    <col min="3841" max="3841" width="8.7109375" style="35" customWidth="1"/>
    <col min="3842" max="3842" width="45.7109375" style="35" customWidth="1"/>
    <col min="3843" max="3843" width="15.7109375" style="35" customWidth="1"/>
    <col min="3844" max="3845" width="17.7109375" style="35" customWidth="1"/>
    <col min="3846" max="3846" width="15.28515625" style="35" customWidth="1"/>
    <col min="3847" max="3847" width="35.7109375" style="35" customWidth="1"/>
    <col min="3848" max="3848" width="17.7109375" style="35" customWidth="1"/>
    <col min="3849" max="3849" width="15.28515625" style="35" customWidth="1"/>
    <col min="3850" max="3850" width="30.7109375" style="35" customWidth="1"/>
    <col min="3851" max="4096" width="7.5703125" style="35"/>
    <col min="4097" max="4097" width="8.7109375" style="35" customWidth="1"/>
    <col min="4098" max="4098" width="45.7109375" style="35" customWidth="1"/>
    <col min="4099" max="4099" width="15.7109375" style="35" customWidth="1"/>
    <col min="4100" max="4101" width="17.7109375" style="35" customWidth="1"/>
    <col min="4102" max="4102" width="15.28515625" style="35" customWidth="1"/>
    <col min="4103" max="4103" width="35.7109375" style="35" customWidth="1"/>
    <col min="4104" max="4104" width="17.7109375" style="35" customWidth="1"/>
    <col min="4105" max="4105" width="15.28515625" style="35" customWidth="1"/>
    <col min="4106" max="4106" width="30.7109375" style="35" customWidth="1"/>
    <col min="4107" max="4352" width="7.5703125" style="35"/>
    <col min="4353" max="4353" width="8.7109375" style="35" customWidth="1"/>
    <col min="4354" max="4354" width="45.7109375" style="35" customWidth="1"/>
    <col min="4355" max="4355" width="15.7109375" style="35" customWidth="1"/>
    <col min="4356" max="4357" width="17.7109375" style="35" customWidth="1"/>
    <col min="4358" max="4358" width="15.28515625" style="35" customWidth="1"/>
    <col min="4359" max="4359" width="35.7109375" style="35" customWidth="1"/>
    <col min="4360" max="4360" width="17.7109375" style="35" customWidth="1"/>
    <col min="4361" max="4361" width="15.28515625" style="35" customWidth="1"/>
    <col min="4362" max="4362" width="30.7109375" style="35" customWidth="1"/>
    <col min="4363" max="4608" width="7.5703125" style="35"/>
    <col min="4609" max="4609" width="8.7109375" style="35" customWidth="1"/>
    <col min="4610" max="4610" width="45.7109375" style="35" customWidth="1"/>
    <col min="4611" max="4611" width="15.7109375" style="35" customWidth="1"/>
    <col min="4612" max="4613" width="17.7109375" style="35" customWidth="1"/>
    <col min="4614" max="4614" width="15.28515625" style="35" customWidth="1"/>
    <col min="4615" max="4615" width="35.7109375" style="35" customWidth="1"/>
    <col min="4616" max="4616" width="17.7109375" style="35" customWidth="1"/>
    <col min="4617" max="4617" width="15.28515625" style="35" customWidth="1"/>
    <col min="4618" max="4618" width="30.7109375" style="35" customWidth="1"/>
    <col min="4619" max="4864" width="7.5703125" style="35"/>
    <col min="4865" max="4865" width="8.7109375" style="35" customWidth="1"/>
    <col min="4866" max="4866" width="45.7109375" style="35" customWidth="1"/>
    <col min="4867" max="4867" width="15.7109375" style="35" customWidth="1"/>
    <col min="4868" max="4869" width="17.7109375" style="35" customWidth="1"/>
    <col min="4870" max="4870" width="15.28515625" style="35" customWidth="1"/>
    <col min="4871" max="4871" width="35.7109375" style="35" customWidth="1"/>
    <col min="4872" max="4872" width="17.7109375" style="35" customWidth="1"/>
    <col min="4873" max="4873" width="15.28515625" style="35" customWidth="1"/>
    <col min="4874" max="4874" width="30.7109375" style="35" customWidth="1"/>
    <col min="4875" max="5120" width="7.5703125" style="35"/>
    <col min="5121" max="5121" width="8.7109375" style="35" customWidth="1"/>
    <col min="5122" max="5122" width="45.7109375" style="35" customWidth="1"/>
    <col min="5123" max="5123" width="15.7109375" style="35" customWidth="1"/>
    <col min="5124" max="5125" width="17.7109375" style="35" customWidth="1"/>
    <col min="5126" max="5126" width="15.28515625" style="35" customWidth="1"/>
    <col min="5127" max="5127" width="35.7109375" style="35" customWidth="1"/>
    <col min="5128" max="5128" width="17.7109375" style="35" customWidth="1"/>
    <col min="5129" max="5129" width="15.28515625" style="35" customWidth="1"/>
    <col min="5130" max="5130" width="30.7109375" style="35" customWidth="1"/>
    <col min="5131" max="5376" width="7.5703125" style="35"/>
    <col min="5377" max="5377" width="8.7109375" style="35" customWidth="1"/>
    <col min="5378" max="5378" width="45.7109375" style="35" customWidth="1"/>
    <col min="5379" max="5379" width="15.7109375" style="35" customWidth="1"/>
    <col min="5380" max="5381" width="17.7109375" style="35" customWidth="1"/>
    <col min="5382" max="5382" width="15.28515625" style="35" customWidth="1"/>
    <col min="5383" max="5383" width="35.7109375" style="35" customWidth="1"/>
    <col min="5384" max="5384" width="17.7109375" style="35" customWidth="1"/>
    <col min="5385" max="5385" width="15.28515625" style="35" customWidth="1"/>
    <col min="5386" max="5386" width="30.7109375" style="35" customWidth="1"/>
    <col min="5387" max="5632" width="7.5703125" style="35"/>
    <col min="5633" max="5633" width="8.7109375" style="35" customWidth="1"/>
    <col min="5634" max="5634" width="45.7109375" style="35" customWidth="1"/>
    <col min="5635" max="5635" width="15.7109375" style="35" customWidth="1"/>
    <col min="5636" max="5637" width="17.7109375" style="35" customWidth="1"/>
    <col min="5638" max="5638" width="15.28515625" style="35" customWidth="1"/>
    <col min="5639" max="5639" width="35.7109375" style="35" customWidth="1"/>
    <col min="5640" max="5640" width="17.7109375" style="35" customWidth="1"/>
    <col min="5641" max="5641" width="15.28515625" style="35" customWidth="1"/>
    <col min="5642" max="5642" width="30.7109375" style="35" customWidth="1"/>
    <col min="5643" max="5888" width="7.5703125" style="35"/>
    <col min="5889" max="5889" width="8.7109375" style="35" customWidth="1"/>
    <col min="5890" max="5890" width="45.7109375" style="35" customWidth="1"/>
    <col min="5891" max="5891" width="15.7109375" style="35" customWidth="1"/>
    <col min="5892" max="5893" width="17.7109375" style="35" customWidth="1"/>
    <col min="5894" max="5894" width="15.28515625" style="35" customWidth="1"/>
    <col min="5895" max="5895" width="35.7109375" style="35" customWidth="1"/>
    <col min="5896" max="5896" width="17.7109375" style="35" customWidth="1"/>
    <col min="5897" max="5897" width="15.28515625" style="35" customWidth="1"/>
    <col min="5898" max="5898" width="30.7109375" style="35" customWidth="1"/>
    <col min="5899" max="6144" width="7.5703125" style="35"/>
    <col min="6145" max="6145" width="8.7109375" style="35" customWidth="1"/>
    <col min="6146" max="6146" width="45.7109375" style="35" customWidth="1"/>
    <col min="6147" max="6147" width="15.7109375" style="35" customWidth="1"/>
    <col min="6148" max="6149" width="17.7109375" style="35" customWidth="1"/>
    <col min="6150" max="6150" width="15.28515625" style="35" customWidth="1"/>
    <col min="6151" max="6151" width="35.7109375" style="35" customWidth="1"/>
    <col min="6152" max="6152" width="17.7109375" style="35" customWidth="1"/>
    <col min="6153" max="6153" width="15.28515625" style="35" customWidth="1"/>
    <col min="6154" max="6154" width="30.7109375" style="35" customWidth="1"/>
    <col min="6155" max="6400" width="7.5703125" style="35"/>
    <col min="6401" max="6401" width="8.7109375" style="35" customWidth="1"/>
    <col min="6402" max="6402" width="45.7109375" style="35" customWidth="1"/>
    <col min="6403" max="6403" width="15.7109375" style="35" customWidth="1"/>
    <col min="6404" max="6405" width="17.7109375" style="35" customWidth="1"/>
    <col min="6406" max="6406" width="15.28515625" style="35" customWidth="1"/>
    <col min="6407" max="6407" width="35.7109375" style="35" customWidth="1"/>
    <col min="6408" max="6408" width="17.7109375" style="35" customWidth="1"/>
    <col min="6409" max="6409" width="15.28515625" style="35" customWidth="1"/>
    <col min="6410" max="6410" width="30.7109375" style="35" customWidth="1"/>
    <col min="6411" max="6656" width="7.5703125" style="35"/>
    <col min="6657" max="6657" width="8.7109375" style="35" customWidth="1"/>
    <col min="6658" max="6658" width="45.7109375" style="35" customWidth="1"/>
    <col min="6659" max="6659" width="15.7109375" style="35" customWidth="1"/>
    <col min="6660" max="6661" width="17.7109375" style="35" customWidth="1"/>
    <col min="6662" max="6662" width="15.28515625" style="35" customWidth="1"/>
    <col min="6663" max="6663" width="35.7109375" style="35" customWidth="1"/>
    <col min="6664" max="6664" width="17.7109375" style="35" customWidth="1"/>
    <col min="6665" max="6665" width="15.28515625" style="35" customWidth="1"/>
    <col min="6666" max="6666" width="30.7109375" style="35" customWidth="1"/>
    <col min="6667" max="6912" width="7.5703125" style="35"/>
    <col min="6913" max="6913" width="8.7109375" style="35" customWidth="1"/>
    <col min="6914" max="6914" width="45.7109375" style="35" customWidth="1"/>
    <col min="6915" max="6915" width="15.7109375" style="35" customWidth="1"/>
    <col min="6916" max="6917" width="17.7109375" style="35" customWidth="1"/>
    <col min="6918" max="6918" width="15.28515625" style="35" customWidth="1"/>
    <col min="6919" max="6919" width="35.7109375" style="35" customWidth="1"/>
    <col min="6920" max="6920" width="17.7109375" style="35" customWidth="1"/>
    <col min="6921" max="6921" width="15.28515625" style="35" customWidth="1"/>
    <col min="6922" max="6922" width="30.7109375" style="35" customWidth="1"/>
    <col min="6923" max="7168" width="7.5703125" style="35"/>
    <col min="7169" max="7169" width="8.7109375" style="35" customWidth="1"/>
    <col min="7170" max="7170" width="45.7109375" style="35" customWidth="1"/>
    <col min="7171" max="7171" width="15.7109375" style="35" customWidth="1"/>
    <col min="7172" max="7173" width="17.7109375" style="35" customWidth="1"/>
    <col min="7174" max="7174" width="15.28515625" style="35" customWidth="1"/>
    <col min="7175" max="7175" width="35.7109375" style="35" customWidth="1"/>
    <col min="7176" max="7176" width="17.7109375" style="35" customWidth="1"/>
    <col min="7177" max="7177" width="15.28515625" style="35" customWidth="1"/>
    <col min="7178" max="7178" width="30.7109375" style="35" customWidth="1"/>
    <col min="7179" max="7424" width="7.5703125" style="35"/>
    <col min="7425" max="7425" width="8.7109375" style="35" customWidth="1"/>
    <col min="7426" max="7426" width="45.7109375" style="35" customWidth="1"/>
    <col min="7427" max="7427" width="15.7109375" style="35" customWidth="1"/>
    <col min="7428" max="7429" width="17.7109375" style="35" customWidth="1"/>
    <col min="7430" max="7430" width="15.28515625" style="35" customWidth="1"/>
    <col min="7431" max="7431" width="35.7109375" style="35" customWidth="1"/>
    <col min="7432" max="7432" width="17.7109375" style="35" customWidth="1"/>
    <col min="7433" max="7433" width="15.28515625" style="35" customWidth="1"/>
    <col min="7434" max="7434" width="30.7109375" style="35" customWidth="1"/>
    <col min="7435" max="7680" width="7.5703125" style="35"/>
    <col min="7681" max="7681" width="8.7109375" style="35" customWidth="1"/>
    <col min="7682" max="7682" width="45.7109375" style="35" customWidth="1"/>
    <col min="7683" max="7683" width="15.7109375" style="35" customWidth="1"/>
    <col min="7684" max="7685" width="17.7109375" style="35" customWidth="1"/>
    <col min="7686" max="7686" width="15.28515625" style="35" customWidth="1"/>
    <col min="7687" max="7687" width="35.7109375" style="35" customWidth="1"/>
    <col min="7688" max="7688" width="17.7109375" style="35" customWidth="1"/>
    <col min="7689" max="7689" width="15.28515625" style="35" customWidth="1"/>
    <col min="7690" max="7690" width="30.7109375" style="35" customWidth="1"/>
    <col min="7691" max="7936" width="7.5703125" style="35"/>
    <col min="7937" max="7937" width="8.7109375" style="35" customWidth="1"/>
    <col min="7938" max="7938" width="45.7109375" style="35" customWidth="1"/>
    <col min="7939" max="7939" width="15.7109375" style="35" customWidth="1"/>
    <col min="7940" max="7941" width="17.7109375" style="35" customWidth="1"/>
    <col min="7942" max="7942" width="15.28515625" style="35" customWidth="1"/>
    <col min="7943" max="7943" width="35.7109375" style="35" customWidth="1"/>
    <col min="7944" max="7944" width="17.7109375" style="35" customWidth="1"/>
    <col min="7945" max="7945" width="15.28515625" style="35" customWidth="1"/>
    <col min="7946" max="7946" width="30.7109375" style="35" customWidth="1"/>
    <col min="7947" max="8192" width="7.5703125" style="35"/>
    <col min="8193" max="8193" width="8.7109375" style="35" customWidth="1"/>
    <col min="8194" max="8194" width="45.7109375" style="35" customWidth="1"/>
    <col min="8195" max="8195" width="15.7109375" style="35" customWidth="1"/>
    <col min="8196" max="8197" width="17.7109375" style="35" customWidth="1"/>
    <col min="8198" max="8198" width="15.28515625" style="35" customWidth="1"/>
    <col min="8199" max="8199" width="35.7109375" style="35" customWidth="1"/>
    <col min="8200" max="8200" width="17.7109375" style="35" customWidth="1"/>
    <col min="8201" max="8201" width="15.28515625" style="35" customWidth="1"/>
    <col min="8202" max="8202" width="30.7109375" style="35" customWidth="1"/>
    <col min="8203" max="8448" width="7.5703125" style="35"/>
    <col min="8449" max="8449" width="8.7109375" style="35" customWidth="1"/>
    <col min="8450" max="8450" width="45.7109375" style="35" customWidth="1"/>
    <col min="8451" max="8451" width="15.7109375" style="35" customWidth="1"/>
    <col min="8452" max="8453" width="17.7109375" style="35" customWidth="1"/>
    <col min="8454" max="8454" width="15.28515625" style="35" customWidth="1"/>
    <col min="8455" max="8455" width="35.7109375" style="35" customWidth="1"/>
    <col min="8456" max="8456" width="17.7109375" style="35" customWidth="1"/>
    <col min="8457" max="8457" width="15.28515625" style="35" customWidth="1"/>
    <col min="8458" max="8458" width="30.7109375" style="35" customWidth="1"/>
    <col min="8459" max="8704" width="7.5703125" style="35"/>
    <col min="8705" max="8705" width="8.7109375" style="35" customWidth="1"/>
    <col min="8706" max="8706" width="45.7109375" style="35" customWidth="1"/>
    <col min="8707" max="8707" width="15.7109375" style="35" customWidth="1"/>
    <col min="8708" max="8709" width="17.7109375" style="35" customWidth="1"/>
    <col min="8710" max="8710" width="15.28515625" style="35" customWidth="1"/>
    <col min="8711" max="8711" width="35.7109375" style="35" customWidth="1"/>
    <col min="8712" max="8712" width="17.7109375" style="35" customWidth="1"/>
    <col min="8713" max="8713" width="15.28515625" style="35" customWidth="1"/>
    <col min="8714" max="8714" width="30.7109375" style="35" customWidth="1"/>
    <col min="8715" max="8960" width="7.5703125" style="35"/>
    <col min="8961" max="8961" width="8.7109375" style="35" customWidth="1"/>
    <col min="8962" max="8962" width="45.7109375" style="35" customWidth="1"/>
    <col min="8963" max="8963" width="15.7109375" style="35" customWidth="1"/>
    <col min="8964" max="8965" width="17.7109375" style="35" customWidth="1"/>
    <col min="8966" max="8966" width="15.28515625" style="35" customWidth="1"/>
    <col min="8967" max="8967" width="35.7109375" style="35" customWidth="1"/>
    <col min="8968" max="8968" width="17.7109375" style="35" customWidth="1"/>
    <col min="8969" max="8969" width="15.28515625" style="35" customWidth="1"/>
    <col min="8970" max="8970" width="30.7109375" style="35" customWidth="1"/>
    <col min="8971" max="9216" width="7.5703125" style="35"/>
    <col min="9217" max="9217" width="8.7109375" style="35" customWidth="1"/>
    <col min="9218" max="9218" width="45.7109375" style="35" customWidth="1"/>
    <col min="9219" max="9219" width="15.7109375" style="35" customWidth="1"/>
    <col min="9220" max="9221" width="17.7109375" style="35" customWidth="1"/>
    <col min="9222" max="9222" width="15.28515625" style="35" customWidth="1"/>
    <col min="9223" max="9223" width="35.7109375" style="35" customWidth="1"/>
    <col min="9224" max="9224" width="17.7109375" style="35" customWidth="1"/>
    <col min="9225" max="9225" width="15.28515625" style="35" customWidth="1"/>
    <col min="9226" max="9226" width="30.7109375" style="35" customWidth="1"/>
    <col min="9227" max="9472" width="7.5703125" style="35"/>
    <col min="9473" max="9473" width="8.7109375" style="35" customWidth="1"/>
    <col min="9474" max="9474" width="45.7109375" style="35" customWidth="1"/>
    <col min="9475" max="9475" width="15.7109375" style="35" customWidth="1"/>
    <col min="9476" max="9477" width="17.7109375" style="35" customWidth="1"/>
    <col min="9478" max="9478" width="15.28515625" style="35" customWidth="1"/>
    <col min="9479" max="9479" width="35.7109375" style="35" customWidth="1"/>
    <col min="9480" max="9480" width="17.7109375" style="35" customWidth="1"/>
    <col min="9481" max="9481" width="15.28515625" style="35" customWidth="1"/>
    <col min="9482" max="9482" width="30.7109375" style="35" customWidth="1"/>
    <col min="9483" max="9728" width="7.5703125" style="35"/>
    <col min="9729" max="9729" width="8.7109375" style="35" customWidth="1"/>
    <col min="9730" max="9730" width="45.7109375" style="35" customWidth="1"/>
    <col min="9731" max="9731" width="15.7109375" style="35" customWidth="1"/>
    <col min="9732" max="9733" width="17.7109375" style="35" customWidth="1"/>
    <col min="9734" max="9734" width="15.28515625" style="35" customWidth="1"/>
    <col min="9735" max="9735" width="35.7109375" style="35" customWidth="1"/>
    <col min="9736" max="9736" width="17.7109375" style="35" customWidth="1"/>
    <col min="9737" max="9737" width="15.28515625" style="35" customWidth="1"/>
    <col min="9738" max="9738" width="30.7109375" style="35" customWidth="1"/>
    <col min="9739" max="9984" width="7.5703125" style="35"/>
    <col min="9985" max="9985" width="8.7109375" style="35" customWidth="1"/>
    <col min="9986" max="9986" width="45.7109375" style="35" customWidth="1"/>
    <col min="9987" max="9987" width="15.7109375" style="35" customWidth="1"/>
    <col min="9988" max="9989" width="17.7109375" style="35" customWidth="1"/>
    <col min="9990" max="9990" width="15.28515625" style="35" customWidth="1"/>
    <col min="9991" max="9991" width="35.7109375" style="35" customWidth="1"/>
    <col min="9992" max="9992" width="17.7109375" style="35" customWidth="1"/>
    <col min="9993" max="9993" width="15.28515625" style="35" customWidth="1"/>
    <col min="9994" max="9994" width="30.7109375" style="35" customWidth="1"/>
    <col min="9995" max="10240" width="7.5703125" style="35"/>
    <col min="10241" max="10241" width="8.7109375" style="35" customWidth="1"/>
    <col min="10242" max="10242" width="45.7109375" style="35" customWidth="1"/>
    <col min="10243" max="10243" width="15.7109375" style="35" customWidth="1"/>
    <col min="10244" max="10245" width="17.7109375" style="35" customWidth="1"/>
    <col min="10246" max="10246" width="15.28515625" style="35" customWidth="1"/>
    <col min="10247" max="10247" width="35.7109375" style="35" customWidth="1"/>
    <col min="10248" max="10248" width="17.7109375" style="35" customWidth="1"/>
    <col min="10249" max="10249" width="15.28515625" style="35" customWidth="1"/>
    <col min="10250" max="10250" width="30.7109375" style="35" customWidth="1"/>
    <col min="10251" max="10496" width="7.5703125" style="35"/>
    <col min="10497" max="10497" width="8.7109375" style="35" customWidth="1"/>
    <col min="10498" max="10498" width="45.7109375" style="35" customWidth="1"/>
    <col min="10499" max="10499" width="15.7109375" style="35" customWidth="1"/>
    <col min="10500" max="10501" width="17.7109375" style="35" customWidth="1"/>
    <col min="10502" max="10502" width="15.28515625" style="35" customWidth="1"/>
    <col min="10503" max="10503" width="35.7109375" style="35" customWidth="1"/>
    <col min="10504" max="10504" width="17.7109375" style="35" customWidth="1"/>
    <col min="10505" max="10505" width="15.28515625" style="35" customWidth="1"/>
    <col min="10506" max="10506" width="30.7109375" style="35" customWidth="1"/>
    <col min="10507" max="10752" width="7.5703125" style="35"/>
    <col min="10753" max="10753" width="8.7109375" style="35" customWidth="1"/>
    <col min="10754" max="10754" width="45.7109375" style="35" customWidth="1"/>
    <col min="10755" max="10755" width="15.7109375" style="35" customWidth="1"/>
    <col min="10756" max="10757" width="17.7109375" style="35" customWidth="1"/>
    <col min="10758" max="10758" width="15.28515625" style="35" customWidth="1"/>
    <col min="10759" max="10759" width="35.7109375" style="35" customWidth="1"/>
    <col min="10760" max="10760" width="17.7109375" style="35" customWidth="1"/>
    <col min="10761" max="10761" width="15.28515625" style="35" customWidth="1"/>
    <col min="10762" max="10762" width="30.7109375" style="35" customWidth="1"/>
    <col min="10763" max="11008" width="7.5703125" style="35"/>
    <col min="11009" max="11009" width="8.7109375" style="35" customWidth="1"/>
    <col min="11010" max="11010" width="45.7109375" style="35" customWidth="1"/>
    <col min="11011" max="11011" width="15.7109375" style="35" customWidth="1"/>
    <col min="11012" max="11013" width="17.7109375" style="35" customWidth="1"/>
    <col min="11014" max="11014" width="15.28515625" style="35" customWidth="1"/>
    <col min="11015" max="11015" width="35.7109375" style="35" customWidth="1"/>
    <col min="11016" max="11016" width="17.7109375" style="35" customWidth="1"/>
    <col min="11017" max="11017" width="15.28515625" style="35" customWidth="1"/>
    <col min="11018" max="11018" width="30.7109375" style="35" customWidth="1"/>
    <col min="11019" max="11264" width="7.5703125" style="35"/>
    <col min="11265" max="11265" width="8.7109375" style="35" customWidth="1"/>
    <col min="11266" max="11266" width="45.7109375" style="35" customWidth="1"/>
    <col min="11267" max="11267" width="15.7109375" style="35" customWidth="1"/>
    <col min="11268" max="11269" width="17.7109375" style="35" customWidth="1"/>
    <col min="11270" max="11270" width="15.28515625" style="35" customWidth="1"/>
    <col min="11271" max="11271" width="35.7109375" style="35" customWidth="1"/>
    <col min="11272" max="11272" width="17.7109375" style="35" customWidth="1"/>
    <col min="11273" max="11273" width="15.28515625" style="35" customWidth="1"/>
    <col min="11274" max="11274" width="30.7109375" style="35" customWidth="1"/>
    <col min="11275" max="11520" width="7.5703125" style="35"/>
    <col min="11521" max="11521" width="8.7109375" style="35" customWidth="1"/>
    <col min="11522" max="11522" width="45.7109375" style="35" customWidth="1"/>
    <col min="11523" max="11523" width="15.7109375" style="35" customWidth="1"/>
    <col min="11524" max="11525" width="17.7109375" style="35" customWidth="1"/>
    <col min="11526" max="11526" width="15.28515625" style="35" customWidth="1"/>
    <col min="11527" max="11527" width="35.7109375" style="35" customWidth="1"/>
    <col min="11528" max="11528" width="17.7109375" style="35" customWidth="1"/>
    <col min="11529" max="11529" width="15.28515625" style="35" customWidth="1"/>
    <col min="11530" max="11530" width="30.7109375" style="35" customWidth="1"/>
    <col min="11531" max="11776" width="7.5703125" style="35"/>
    <col min="11777" max="11777" width="8.7109375" style="35" customWidth="1"/>
    <col min="11778" max="11778" width="45.7109375" style="35" customWidth="1"/>
    <col min="11779" max="11779" width="15.7109375" style="35" customWidth="1"/>
    <col min="11780" max="11781" width="17.7109375" style="35" customWidth="1"/>
    <col min="11782" max="11782" width="15.28515625" style="35" customWidth="1"/>
    <col min="11783" max="11783" width="35.7109375" style="35" customWidth="1"/>
    <col min="11784" max="11784" width="17.7109375" style="35" customWidth="1"/>
    <col min="11785" max="11785" width="15.28515625" style="35" customWidth="1"/>
    <col min="11786" max="11786" width="30.7109375" style="35" customWidth="1"/>
    <col min="11787" max="12032" width="7.5703125" style="35"/>
    <col min="12033" max="12033" width="8.7109375" style="35" customWidth="1"/>
    <col min="12034" max="12034" width="45.7109375" style="35" customWidth="1"/>
    <col min="12035" max="12035" width="15.7109375" style="35" customWidth="1"/>
    <col min="12036" max="12037" width="17.7109375" style="35" customWidth="1"/>
    <col min="12038" max="12038" width="15.28515625" style="35" customWidth="1"/>
    <col min="12039" max="12039" width="35.7109375" style="35" customWidth="1"/>
    <col min="12040" max="12040" width="17.7109375" style="35" customWidth="1"/>
    <col min="12041" max="12041" width="15.28515625" style="35" customWidth="1"/>
    <col min="12042" max="12042" width="30.7109375" style="35" customWidth="1"/>
    <col min="12043" max="12288" width="7.5703125" style="35"/>
    <col min="12289" max="12289" width="8.7109375" style="35" customWidth="1"/>
    <col min="12290" max="12290" width="45.7109375" style="35" customWidth="1"/>
    <col min="12291" max="12291" width="15.7109375" style="35" customWidth="1"/>
    <col min="12292" max="12293" width="17.7109375" style="35" customWidth="1"/>
    <col min="12294" max="12294" width="15.28515625" style="35" customWidth="1"/>
    <col min="12295" max="12295" width="35.7109375" style="35" customWidth="1"/>
    <col min="12296" max="12296" width="17.7109375" style="35" customWidth="1"/>
    <col min="12297" max="12297" width="15.28515625" style="35" customWidth="1"/>
    <col min="12298" max="12298" width="30.7109375" style="35" customWidth="1"/>
    <col min="12299" max="12544" width="7.5703125" style="35"/>
    <col min="12545" max="12545" width="8.7109375" style="35" customWidth="1"/>
    <col min="12546" max="12546" width="45.7109375" style="35" customWidth="1"/>
    <col min="12547" max="12547" width="15.7109375" style="35" customWidth="1"/>
    <col min="12548" max="12549" width="17.7109375" style="35" customWidth="1"/>
    <col min="12550" max="12550" width="15.28515625" style="35" customWidth="1"/>
    <col min="12551" max="12551" width="35.7109375" style="35" customWidth="1"/>
    <col min="12552" max="12552" width="17.7109375" style="35" customWidth="1"/>
    <col min="12553" max="12553" width="15.28515625" style="35" customWidth="1"/>
    <col min="12554" max="12554" width="30.7109375" style="35" customWidth="1"/>
    <col min="12555" max="12800" width="7.5703125" style="35"/>
    <col min="12801" max="12801" width="8.7109375" style="35" customWidth="1"/>
    <col min="12802" max="12802" width="45.7109375" style="35" customWidth="1"/>
    <col min="12803" max="12803" width="15.7109375" style="35" customWidth="1"/>
    <col min="12804" max="12805" width="17.7109375" style="35" customWidth="1"/>
    <col min="12806" max="12806" width="15.28515625" style="35" customWidth="1"/>
    <col min="12807" max="12807" width="35.7109375" style="35" customWidth="1"/>
    <col min="12808" max="12808" width="17.7109375" style="35" customWidth="1"/>
    <col min="12809" max="12809" width="15.28515625" style="35" customWidth="1"/>
    <col min="12810" max="12810" width="30.7109375" style="35" customWidth="1"/>
    <col min="12811" max="13056" width="7.5703125" style="35"/>
    <col min="13057" max="13057" width="8.7109375" style="35" customWidth="1"/>
    <col min="13058" max="13058" width="45.7109375" style="35" customWidth="1"/>
    <col min="13059" max="13059" width="15.7109375" style="35" customWidth="1"/>
    <col min="13060" max="13061" width="17.7109375" style="35" customWidth="1"/>
    <col min="13062" max="13062" width="15.28515625" style="35" customWidth="1"/>
    <col min="13063" max="13063" width="35.7109375" style="35" customWidth="1"/>
    <col min="13064" max="13064" width="17.7109375" style="35" customWidth="1"/>
    <col min="13065" max="13065" width="15.28515625" style="35" customWidth="1"/>
    <col min="13066" max="13066" width="30.7109375" style="35" customWidth="1"/>
    <col min="13067" max="13312" width="7.5703125" style="35"/>
    <col min="13313" max="13313" width="8.7109375" style="35" customWidth="1"/>
    <col min="13314" max="13314" width="45.7109375" style="35" customWidth="1"/>
    <col min="13315" max="13315" width="15.7109375" style="35" customWidth="1"/>
    <col min="13316" max="13317" width="17.7109375" style="35" customWidth="1"/>
    <col min="13318" max="13318" width="15.28515625" style="35" customWidth="1"/>
    <col min="13319" max="13319" width="35.7109375" style="35" customWidth="1"/>
    <col min="13320" max="13320" width="17.7109375" style="35" customWidth="1"/>
    <col min="13321" max="13321" width="15.28515625" style="35" customWidth="1"/>
    <col min="13322" max="13322" width="30.7109375" style="35" customWidth="1"/>
    <col min="13323" max="13568" width="7.5703125" style="35"/>
    <col min="13569" max="13569" width="8.7109375" style="35" customWidth="1"/>
    <col min="13570" max="13570" width="45.7109375" style="35" customWidth="1"/>
    <col min="13571" max="13571" width="15.7109375" style="35" customWidth="1"/>
    <col min="13572" max="13573" width="17.7109375" style="35" customWidth="1"/>
    <col min="13574" max="13574" width="15.28515625" style="35" customWidth="1"/>
    <col min="13575" max="13575" width="35.7109375" style="35" customWidth="1"/>
    <col min="13576" max="13576" width="17.7109375" style="35" customWidth="1"/>
    <col min="13577" max="13577" width="15.28515625" style="35" customWidth="1"/>
    <col min="13578" max="13578" width="30.7109375" style="35" customWidth="1"/>
    <col min="13579" max="13824" width="7.5703125" style="35"/>
    <col min="13825" max="13825" width="8.7109375" style="35" customWidth="1"/>
    <col min="13826" max="13826" width="45.7109375" style="35" customWidth="1"/>
    <col min="13827" max="13827" width="15.7109375" style="35" customWidth="1"/>
    <col min="13828" max="13829" width="17.7109375" style="35" customWidth="1"/>
    <col min="13830" max="13830" width="15.28515625" style="35" customWidth="1"/>
    <col min="13831" max="13831" width="35.7109375" style="35" customWidth="1"/>
    <col min="13832" max="13832" width="17.7109375" style="35" customWidth="1"/>
    <col min="13833" max="13833" width="15.28515625" style="35" customWidth="1"/>
    <col min="13834" max="13834" width="30.7109375" style="35" customWidth="1"/>
    <col min="13835" max="14080" width="7.5703125" style="35"/>
    <col min="14081" max="14081" width="8.7109375" style="35" customWidth="1"/>
    <col min="14082" max="14082" width="45.7109375" style="35" customWidth="1"/>
    <col min="14083" max="14083" width="15.7109375" style="35" customWidth="1"/>
    <col min="14084" max="14085" width="17.7109375" style="35" customWidth="1"/>
    <col min="14086" max="14086" width="15.28515625" style="35" customWidth="1"/>
    <col min="14087" max="14087" width="35.7109375" style="35" customWidth="1"/>
    <col min="14088" max="14088" width="17.7109375" style="35" customWidth="1"/>
    <col min="14089" max="14089" width="15.28515625" style="35" customWidth="1"/>
    <col min="14090" max="14090" width="30.7109375" style="35" customWidth="1"/>
    <col min="14091" max="14336" width="7.5703125" style="35"/>
    <col min="14337" max="14337" width="8.7109375" style="35" customWidth="1"/>
    <col min="14338" max="14338" width="45.7109375" style="35" customWidth="1"/>
    <col min="14339" max="14339" width="15.7109375" style="35" customWidth="1"/>
    <col min="14340" max="14341" width="17.7109375" style="35" customWidth="1"/>
    <col min="14342" max="14342" width="15.28515625" style="35" customWidth="1"/>
    <col min="14343" max="14343" width="35.7109375" style="35" customWidth="1"/>
    <col min="14344" max="14344" width="17.7109375" style="35" customWidth="1"/>
    <col min="14345" max="14345" width="15.28515625" style="35" customWidth="1"/>
    <col min="14346" max="14346" width="30.7109375" style="35" customWidth="1"/>
    <col min="14347" max="14592" width="7.5703125" style="35"/>
    <col min="14593" max="14593" width="8.7109375" style="35" customWidth="1"/>
    <col min="14594" max="14594" width="45.7109375" style="35" customWidth="1"/>
    <col min="14595" max="14595" width="15.7109375" style="35" customWidth="1"/>
    <col min="14596" max="14597" width="17.7109375" style="35" customWidth="1"/>
    <col min="14598" max="14598" width="15.28515625" style="35" customWidth="1"/>
    <col min="14599" max="14599" width="35.7109375" style="35" customWidth="1"/>
    <col min="14600" max="14600" width="17.7109375" style="35" customWidth="1"/>
    <col min="14601" max="14601" width="15.28515625" style="35" customWidth="1"/>
    <col min="14602" max="14602" width="30.7109375" style="35" customWidth="1"/>
    <col min="14603" max="14848" width="7.5703125" style="35"/>
    <col min="14849" max="14849" width="8.7109375" style="35" customWidth="1"/>
    <col min="14850" max="14850" width="45.7109375" style="35" customWidth="1"/>
    <col min="14851" max="14851" width="15.7109375" style="35" customWidth="1"/>
    <col min="14852" max="14853" width="17.7109375" style="35" customWidth="1"/>
    <col min="14854" max="14854" width="15.28515625" style="35" customWidth="1"/>
    <col min="14855" max="14855" width="35.7109375" style="35" customWidth="1"/>
    <col min="14856" max="14856" width="17.7109375" style="35" customWidth="1"/>
    <col min="14857" max="14857" width="15.28515625" style="35" customWidth="1"/>
    <col min="14858" max="14858" width="30.7109375" style="35" customWidth="1"/>
    <col min="14859" max="15104" width="7.5703125" style="35"/>
    <col min="15105" max="15105" width="8.7109375" style="35" customWidth="1"/>
    <col min="15106" max="15106" width="45.7109375" style="35" customWidth="1"/>
    <col min="15107" max="15107" width="15.7109375" style="35" customWidth="1"/>
    <col min="15108" max="15109" width="17.7109375" style="35" customWidth="1"/>
    <col min="15110" max="15110" width="15.28515625" style="35" customWidth="1"/>
    <col min="15111" max="15111" width="35.7109375" style="35" customWidth="1"/>
    <col min="15112" max="15112" width="17.7109375" style="35" customWidth="1"/>
    <col min="15113" max="15113" width="15.28515625" style="35" customWidth="1"/>
    <col min="15114" max="15114" width="30.7109375" style="35" customWidth="1"/>
    <col min="15115" max="15360" width="7.5703125" style="35"/>
    <col min="15361" max="15361" width="8.7109375" style="35" customWidth="1"/>
    <col min="15362" max="15362" width="45.7109375" style="35" customWidth="1"/>
    <col min="15363" max="15363" width="15.7109375" style="35" customWidth="1"/>
    <col min="15364" max="15365" width="17.7109375" style="35" customWidth="1"/>
    <col min="15366" max="15366" width="15.28515625" style="35" customWidth="1"/>
    <col min="15367" max="15367" width="35.7109375" style="35" customWidth="1"/>
    <col min="15368" max="15368" width="17.7109375" style="35" customWidth="1"/>
    <col min="15369" max="15369" width="15.28515625" style="35" customWidth="1"/>
    <col min="15370" max="15370" width="30.7109375" style="35" customWidth="1"/>
    <col min="15371" max="15616" width="7.5703125" style="35"/>
    <col min="15617" max="15617" width="8.7109375" style="35" customWidth="1"/>
    <col min="15618" max="15618" width="45.7109375" style="35" customWidth="1"/>
    <col min="15619" max="15619" width="15.7109375" style="35" customWidth="1"/>
    <col min="15620" max="15621" width="17.7109375" style="35" customWidth="1"/>
    <col min="15622" max="15622" width="15.28515625" style="35" customWidth="1"/>
    <col min="15623" max="15623" width="35.7109375" style="35" customWidth="1"/>
    <col min="15624" max="15624" width="17.7109375" style="35" customWidth="1"/>
    <col min="15625" max="15625" width="15.28515625" style="35" customWidth="1"/>
    <col min="15626" max="15626" width="30.7109375" style="35" customWidth="1"/>
    <col min="15627" max="15872" width="7.5703125" style="35"/>
    <col min="15873" max="15873" width="8.7109375" style="35" customWidth="1"/>
    <col min="15874" max="15874" width="45.7109375" style="35" customWidth="1"/>
    <col min="15875" max="15875" width="15.7109375" style="35" customWidth="1"/>
    <col min="15876" max="15877" width="17.7109375" style="35" customWidth="1"/>
    <col min="15878" max="15878" width="15.28515625" style="35" customWidth="1"/>
    <col min="15879" max="15879" width="35.7109375" style="35" customWidth="1"/>
    <col min="15880" max="15880" width="17.7109375" style="35" customWidth="1"/>
    <col min="15881" max="15881" width="15.28515625" style="35" customWidth="1"/>
    <col min="15882" max="15882" width="30.7109375" style="35" customWidth="1"/>
    <col min="15883" max="16128" width="7.5703125" style="35"/>
    <col min="16129" max="16129" width="8.7109375" style="35" customWidth="1"/>
    <col min="16130" max="16130" width="45.7109375" style="35" customWidth="1"/>
    <col min="16131" max="16131" width="15.7109375" style="35" customWidth="1"/>
    <col min="16132" max="16133" width="17.7109375" style="35" customWidth="1"/>
    <col min="16134" max="16134" width="15.28515625" style="35" customWidth="1"/>
    <col min="16135" max="16135" width="35.7109375" style="35" customWidth="1"/>
    <col min="16136" max="16136" width="17.7109375" style="35" customWidth="1"/>
    <col min="16137" max="16137" width="15.28515625" style="35" customWidth="1"/>
    <col min="16138" max="16138" width="30.7109375" style="35" customWidth="1"/>
    <col min="16139" max="16384" width="7.5703125" style="35"/>
  </cols>
  <sheetData>
    <row r="1" spans="1:10" ht="18.75" x14ac:dyDescent="0.25">
      <c r="J1" s="908"/>
    </row>
    <row r="2" spans="1:10" ht="18" customHeight="1" x14ac:dyDescent="0.25">
      <c r="A2" s="1956" t="s">
        <v>1466</v>
      </c>
      <c r="B2" s="1956"/>
      <c r="C2" s="1956"/>
      <c r="D2" s="1956"/>
      <c r="E2" s="1956"/>
      <c r="F2" s="1956"/>
      <c r="G2" s="1956"/>
      <c r="H2" s="1956"/>
      <c r="I2" s="1956"/>
      <c r="J2" s="1956"/>
    </row>
    <row r="3" spans="1:10" ht="18" customHeight="1" x14ac:dyDescent="0.25">
      <c r="A3" s="1956" t="s">
        <v>71</v>
      </c>
      <c r="B3" s="1956"/>
      <c r="C3" s="1956"/>
      <c r="D3" s="1956"/>
      <c r="E3" s="1956"/>
      <c r="F3" s="1956"/>
      <c r="G3" s="1956"/>
      <c r="H3" s="1956"/>
      <c r="I3" s="1956"/>
      <c r="J3" s="1956"/>
    </row>
    <row r="4" spans="1:10" ht="18.75" x14ac:dyDescent="0.3">
      <c r="A4" s="2101" t="s">
        <v>239</v>
      </c>
      <c r="B4" s="2101"/>
      <c r="C4" s="2101"/>
      <c r="D4" s="2101"/>
      <c r="E4" s="2101"/>
      <c r="F4" s="2101"/>
      <c r="G4" s="2101"/>
      <c r="H4" s="2101"/>
      <c r="I4" s="2101"/>
      <c r="J4" s="2101"/>
    </row>
    <row r="5" spans="1:10" ht="18.75" x14ac:dyDescent="0.25">
      <c r="A5" s="1956" t="s">
        <v>1462</v>
      </c>
      <c r="B5" s="1956"/>
      <c r="C5" s="1956"/>
      <c r="D5" s="1956"/>
      <c r="E5" s="1956"/>
      <c r="F5" s="1956"/>
      <c r="G5" s="1956"/>
      <c r="H5" s="1956"/>
      <c r="I5" s="1956"/>
      <c r="J5" s="1956"/>
    </row>
    <row r="6" spans="1:10" ht="18.75" x14ac:dyDescent="0.25">
      <c r="A6" s="1956"/>
      <c r="B6" s="1956"/>
      <c r="C6" s="1956"/>
      <c r="D6" s="1956"/>
      <c r="E6" s="1956"/>
      <c r="F6" s="1956"/>
      <c r="G6" s="1956"/>
      <c r="H6" s="1956"/>
      <c r="I6" s="1956"/>
      <c r="J6" s="1956"/>
    </row>
    <row r="7" spans="1:10" ht="137.25" customHeight="1" x14ac:dyDescent="0.25">
      <c r="A7" s="1306" t="s">
        <v>1</v>
      </c>
      <c r="B7" s="1307" t="s">
        <v>2</v>
      </c>
      <c r="C7" s="1307" t="s">
        <v>3</v>
      </c>
      <c r="D7" s="1308" t="s">
        <v>1459</v>
      </c>
      <c r="E7" s="1309" t="s">
        <v>1551</v>
      </c>
      <c r="F7" s="1309" t="s">
        <v>4</v>
      </c>
      <c r="G7" s="1307" t="s">
        <v>5</v>
      </c>
      <c r="H7" s="1307" t="s">
        <v>1552</v>
      </c>
      <c r="I7" s="1307" t="s">
        <v>6</v>
      </c>
      <c r="J7" s="1307" t="s">
        <v>7</v>
      </c>
    </row>
    <row r="8" spans="1:10" s="36" customFormat="1" ht="20.25" customHeight="1" x14ac:dyDescent="0.25">
      <c r="A8" s="1306">
        <v>1</v>
      </c>
      <c r="B8" s="1310">
        <v>2</v>
      </c>
      <c r="C8" s="1310">
        <v>3</v>
      </c>
      <c r="D8" s="1310">
        <v>4</v>
      </c>
      <c r="E8" s="1310">
        <v>5</v>
      </c>
      <c r="F8" s="1310">
        <v>6</v>
      </c>
      <c r="G8" s="1310">
        <v>7</v>
      </c>
      <c r="H8" s="1310">
        <v>8</v>
      </c>
      <c r="I8" s="1310">
        <v>9</v>
      </c>
      <c r="J8" s="1307">
        <v>10</v>
      </c>
    </row>
    <row r="9" spans="1:10" s="36" customFormat="1" ht="20.25" customHeight="1" x14ac:dyDescent="0.25">
      <c r="A9" s="2100" t="s">
        <v>240</v>
      </c>
      <c r="B9" s="2100"/>
      <c r="C9" s="2100"/>
      <c r="D9" s="2100"/>
      <c r="E9" s="2100"/>
      <c r="F9" s="2100"/>
      <c r="G9" s="2100"/>
      <c r="H9" s="2100"/>
      <c r="I9" s="2100"/>
      <c r="J9" s="2100"/>
    </row>
    <row r="10" spans="1:10" s="36" customFormat="1" ht="22.5" customHeight="1" x14ac:dyDescent="0.25">
      <c r="A10" s="2102" t="s">
        <v>9</v>
      </c>
      <c r="B10" s="2103" t="s">
        <v>241</v>
      </c>
      <c r="C10" s="1311" t="s">
        <v>15</v>
      </c>
      <c r="D10" s="1312">
        <f>D11</f>
        <v>276391.489</v>
      </c>
      <c r="E10" s="1312">
        <f>E11</f>
        <v>59566.429000000004</v>
      </c>
      <c r="F10" s="1312">
        <f>E10/D10*100</f>
        <v>21.551470059919247</v>
      </c>
      <c r="G10" s="1312"/>
      <c r="H10" s="1312">
        <f>H11</f>
        <v>59566.429000000004</v>
      </c>
      <c r="I10" s="1312">
        <f>H10/D10*100</f>
        <v>21.551470059919247</v>
      </c>
      <c r="J10" s="1915"/>
    </row>
    <row r="11" spans="1:10" s="11" customFormat="1" ht="93.75" x14ac:dyDescent="0.25">
      <c r="A11" s="2102"/>
      <c r="B11" s="2103"/>
      <c r="C11" s="1311" t="s">
        <v>19</v>
      </c>
      <c r="D11" s="1312">
        <f>D12+D18+D19+D27</f>
        <v>276391.489</v>
      </c>
      <c r="E11" s="1312">
        <f>E12+E18+E19+E27</f>
        <v>59566.429000000004</v>
      </c>
      <c r="F11" s="1312">
        <f t="shared" ref="F11:F28" si="0">E11/D11*100</f>
        <v>21.551470059919247</v>
      </c>
      <c r="G11" s="1312"/>
      <c r="H11" s="1312">
        <f>H12+H18+H19+H27+Q27</f>
        <v>59566.429000000004</v>
      </c>
      <c r="I11" s="1312">
        <f t="shared" ref="I11:I16" si="1">H11/D11*100</f>
        <v>21.551470059919247</v>
      </c>
      <c r="J11" s="1915"/>
    </row>
    <row r="12" spans="1:10" s="11" customFormat="1" ht="136.5" customHeight="1" x14ac:dyDescent="0.25">
      <c r="A12" s="1313" t="s">
        <v>10</v>
      </c>
      <c r="B12" s="1314" t="s">
        <v>402</v>
      </c>
      <c r="C12" s="1315" t="s">
        <v>19</v>
      </c>
      <c r="D12" s="1316">
        <v>233515.89600000001</v>
      </c>
      <c r="E12" s="1316">
        <v>58378.974000000002</v>
      </c>
      <c r="F12" s="1316">
        <f t="shared" si="0"/>
        <v>25</v>
      </c>
      <c r="G12" s="1315" t="s">
        <v>1702</v>
      </c>
      <c r="H12" s="1316">
        <v>58378.974000000002</v>
      </c>
      <c r="I12" s="1316">
        <f t="shared" si="1"/>
        <v>25</v>
      </c>
      <c r="J12" s="1317"/>
    </row>
    <row r="13" spans="1:10" ht="93.75" hidden="1" customHeight="1" x14ac:dyDescent="0.25">
      <c r="A13" s="878" t="s">
        <v>75</v>
      </c>
      <c r="B13" s="1318" t="s">
        <v>403</v>
      </c>
      <c r="C13" s="1315" t="s">
        <v>19</v>
      </c>
      <c r="D13" s="1316">
        <v>0</v>
      </c>
      <c r="E13" s="1316">
        <v>0</v>
      </c>
      <c r="F13" s="1316">
        <v>0</v>
      </c>
      <c r="G13" s="1317" t="s">
        <v>411</v>
      </c>
      <c r="H13" s="1316">
        <f t="shared" ref="H13:H17" si="2">E13</f>
        <v>0</v>
      </c>
      <c r="I13" s="1316">
        <v>0</v>
      </c>
      <c r="J13" s="879"/>
    </row>
    <row r="14" spans="1:10" ht="95.25" hidden="1" customHeight="1" x14ac:dyDescent="0.25">
      <c r="A14" s="878" t="s">
        <v>76</v>
      </c>
      <c r="B14" s="1318" t="s">
        <v>404</v>
      </c>
      <c r="C14" s="1315" t="s">
        <v>19</v>
      </c>
      <c r="D14" s="1316">
        <v>15394</v>
      </c>
      <c r="E14" s="1316">
        <v>3848.5</v>
      </c>
      <c r="F14" s="1316">
        <f>E14/D14*100</f>
        <v>25</v>
      </c>
      <c r="G14" s="1317" t="s">
        <v>600</v>
      </c>
      <c r="H14" s="1316">
        <f t="shared" si="2"/>
        <v>3848.5</v>
      </c>
      <c r="I14" s="1316">
        <f t="shared" si="1"/>
        <v>25</v>
      </c>
      <c r="J14" s="879"/>
    </row>
    <row r="15" spans="1:10" ht="90.75" hidden="1" customHeight="1" x14ac:dyDescent="0.25">
      <c r="A15" s="878" t="s">
        <v>242</v>
      </c>
      <c r="B15" s="1319" t="s">
        <v>405</v>
      </c>
      <c r="C15" s="1315" t="s">
        <v>19</v>
      </c>
      <c r="D15" s="1316">
        <v>210625.5</v>
      </c>
      <c r="E15" s="1316">
        <v>52656.4</v>
      </c>
      <c r="F15" s="1316">
        <f t="shared" si="0"/>
        <v>25.000011869408024</v>
      </c>
      <c r="G15" s="1317" t="s">
        <v>511</v>
      </c>
      <c r="H15" s="1316">
        <f t="shared" si="2"/>
        <v>52656.4</v>
      </c>
      <c r="I15" s="1316">
        <f t="shared" si="1"/>
        <v>25.000011869408024</v>
      </c>
      <c r="J15" s="879"/>
    </row>
    <row r="16" spans="1:10" ht="98.25" hidden="1" customHeight="1" x14ac:dyDescent="0.25">
      <c r="A16" s="878" t="s">
        <v>243</v>
      </c>
      <c r="B16" s="1319" t="s">
        <v>406</v>
      </c>
      <c r="C16" s="1315" t="s">
        <v>19</v>
      </c>
      <c r="D16" s="1316">
        <v>28700.3</v>
      </c>
      <c r="E16" s="1316">
        <v>7175</v>
      </c>
      <c r="F16" s="1316">
        <f t="shared" si="0"/>
        <v>24.99973867868977</v>
      </c>
      <c r="G16" s="1317" t="s">
        <v>601</v>
      </c>
      <c r="H16" s="1316">
        <f t="shared" si="2"/>
        <v>7175</v>
      </c>
      <c r="I16" s="1316">
        <f t="shared" si="1"/>
        <v>24.99973867868977</v>
      </c>
      <c r="J16" s="879"/>
    </row>
    <row r="17" spans="1:10" ht="93.75" hidden="1" customHeight="1" x14ac:dyDescent="0.25">
      <c r="A17" s="878" t="s">
        <v>546</v>
      </c>
      <c r="B17" s="1319" t="s">
        <v>547</v>
      </c>
      <c r="C17" s="1315" t="s">
        <v>19</v>
      </c>
      <c r="D17" s="1316">
        <v>0</v>
      </c>
      <c r="E17" s="1316">
        <v>0</v>
      </c>
      <c r="F17" s="1316">
        <v>0</v>
      </c>
      <c r="G17" s="1317"/>
      <c r="H17" s="1316">
        <f t="shared" si="2"/>
        <v>0</v>
      </c>
      <c r="I17" s="1316">
        <v>0</v>
      </c>
      <c r="J17" s="879" t="s">
        <v>602</v>
      </c>
    </row>
    <row r="18" spans="1:10" ht="122.25" customHeight="1" x14ac:dyDescent="0.25">
      <c r="A18" s="1320" t="s">
        <v>11</v>
      </c>
      <c r="B18" s="1319" t="s">
        <v>1255</v>
      </c>
      <c r="C18" s="1315" t="s">
        <v>19</v>
      </c>
      <c r="D18" s="1316">
        <v>0</v>
      </c>
      <c r="E18" s="1316">
        <v>0</v>
      </c>
      <c r="F18" s="1316">
        <v>0</v>
      </c>
      <c r="G18" s="1317"/>
      <c r="H18" s="1316">
        <f>E18</f>
        <v>0</v>
      </c>
      <c r="I18" s="1316">
        <v>0</v>
      </c>
      <c r="J18" s="1317" t="s">
        <v>1704</v>
      </c>
    </row>
    <row r="19" spans="1:10" ht="21" customHeight="1" x14ac:dyDescent="0.25">
      <c r="A19" s="2104" t="s">
        <v>11</v>
      </c>
      <c r="B19" s="2105" t="s">
        <v>1256</v>
      </c>
      <c r="C19" s="2106" t="s">
        <v>19</v>
      </c>
      <c r="D19" s="2107">
        <v>35000</v>
      </c>
      <c r="E19" s="2107">
        <v>0</v>
      </c>
      <c r="F19" s="2107">
        <f>E19/D19*100</f>
        <v>0</v>
      </c>
      <c r="G19" s="2108" t="s">
        <v>1705</v>
      </c>
      <c r="H19" s="2107">
        <f>E19</f>
        <v>0</v>
      </c>
      <c r="I19" s="2107">
        <f>H19/D19*100</f>
        <v>0</v>
      </c>
      <c r="J19" s="2108" t="s">
        <v>1703</v>
      </c>
    </row>
    <row r="20" spans="1:10" ht="90" customHeight="1" x14ac:dyDescent="0.25">
      <c r="A20" s="2104"/>
      <c r="B20" s="2105"/>
      <c r="C20" s="2106"/>
      <c r="D20" s="2107"/>
      <c r="E20" s="2107"/>
      <c r="F20" s="2107"/>
      <c r="G20" s="2108"/>
      <c r="H20" s="2107"/>
      <c r="I20" s="2107"/>
      <c r="J20" s="2108"/>
    </row>
    <row r="21" spans="1:10" ht="102.75" hidden="1" customHeight="1" x14ac:dyDescent="0.25">
      <c r="A21" s="1321" t="s">
        <v>30</v>
      </c>
      <c r="B21" s="1322" t="s">
        <v>407</v>
      </c>
      <c r="C21" s="1323" t="s">
        <v>19</v>
      </c>
      <c r="D21" s="1324">
        <v>14550.3</v>
      </c>
      <c r="E21" s="1324">
        <v>0</v>
      </c>
      <c r="F21" s="1324">
        <f>E21/D21*100</f>
        <v>0</v>
      </c>
      <c r="G21" s="1325" t="s">
        <v>603</v>
      </c>
      <c r="H21" s="1324">
        <f t="shared" ref="H21:I30" si="3">E21</f>
        <v>0</v>
      </c>
      <c r="I21" s="1324">
        <f>H21/D21*100</f>
        <v>0</v>
      </c>
      <c r="J21" s="1325" t="s">
        <v>604</v>
      </c>
    </row>
    <row r="22" spans="1:10" ht="62.25" hidden="1" customHeight="1" x14ac:dyDescent="0.25">
      <c r="A22" s="1321" t="s">
        <v>32</v>
      </c>
      <c r="B22" s="1322" t="s">
        <v>408</v>
      </c>
      <c r="C22" s="1323" t="s">
        <v>20</v>
      </c>
      <c r="D22" s="1324">
        <v>0</v>
      </c>
      <c r="E22" s="1324">
        <v>0</v>
      </c>
      <c r="F22" s="1324">
        <v>0</v>
      </c>
      <c r="G22" s="1325"/>
      <c r="H22" s="1324">
        <f t="shared" si="3"/>
        <v>0</v>
      </c>
      <c r="I22" s="1324">
        <v>0</v>
      </c>
      <c r="J22" s="1325" t="s">
        <v>602</v>
      </c>
    </row>
    <row r="23" spans="1:10" ht="90" hidden="1" customHeight="1" x14ac:dyDescent="0.25">
      <c r="A23" s="1321" t="s">
        <v>34</v>
      </c>
      <c r="B23" s="1322" t="s">
        <v>548</v>
      </c>
      <c r="C23" s="1323" t="s">
        <v>19</v>
      </c>
      <c r="D23" s="1324">
        <v>0</v>
      </c>
      <c r="E23" s="1324">
        <v>0</v>
      </c>
      <c r="F23" s="1324">
        <v>0</v>
      </c>
      <c r="G23" s="1325"/>
      <c r="H23" s="1324">
        <f t="shared" si="3"/>
        <v>0</v>
      </c>
      <c r="I23" s="1324">
        <v>0</v>
      </c>
      <c r="J23" s="1325" t="s">
        <v>602</v>
      </c>
    </row>
    <row r="24" spans="1:10" ht="81" hidden="1" customHeight="1" x14ac:dyDescent="0.25">
      <c r="A24" s="1321" t="s">
        <v>36</v>
      </c>
      <c r="B24" s="1322" t="s">
        <v>409</v>
      </c>
      <c r="C24" s="1323" t="s">
        <v>20</v>
      </c>
      <c r="D24" s="1324">
        <v>0</v>
      </c>
      <c r="E24" s="1324">
        <v>0</v>
      </c>
      <c r="F24" s="1324">
        <v>0</v>
      </c>
      <c r="G24" s="1325"/>
      <c r="H24" s="1324">
        <f t="shared" si="3"/>
        <v>0</v>
      </c>
      <c r="I24" s="1324">
        <v>0</v>
      </c>
      <c r="J24" s="1325" t="s">
        <v>602</v>
      </c>
    </row>
    <row r="25" spans="1:10" ht="120" hidden="1" customHeight="1" x14ac:dyDescent="0.25">
      <c r="A25" s="1321" t="s">
        <v>512</v>
      </c>
      <c r="B25" s="1322" t="s">
        <v>605</v>
      </c>
      <c r="C25" s="1323" t="s">
        <v>19</v>
      </c>
      <c r="D25" s="1324">
        <v>5500</v>
      </c>
      <c r="E25" s="1324">
        <v>543.1</v>
      </c>
      <c r="F25" s="1324">
        <f t="shared" si="0"/>
        <v>9.874545454545455</v>
      </c>
      <c r="G25" s="1325" t="s">
        <v>606</v>
      </c>
      <c r="H25" s="1324">
        <f t="shared" si="3"/>
        <v>543.1</v>
      </c>
      <c r="I25" s="1324">
        <f t="shared" ref="I25:I28" si="4">H25/D25*100</f>
        <v>9.874545454545455</v>
      </c>
      <c r="J25" s="1325" t="s">
        <v>911</v>
      </c>
    </row>
    <row r="26" spans="1:10" ht="96" hidden="1" customHeight="1" x14ac:dyDescent="0.25">
      <c r="A26" s="1321" t="s">
        <v>513</v>
      </c>
      <c r="B26" s="1322" t="s">
        <v>608</v>
      </c>
      <c r="C26" s="1323" t="s">
        <v>19</v>
      </c>
      <c r="D26" s="1324">
        <v>11500</v>
      </c>
      <c r="E26" s="1324">
        <v>1775.5</v>
      </c>
      <c r="F26" s="1324">
        <f t="shared" si="0"/>
        <v>15.439130434782609</v>
      </c>
      <c r="G26" s="1325" t="s">
        <v>606</v>
      </c>
      <c r="H26" s="1324">
        <f t="shared" si="3"/>
        <v>1775.5</v>
      </c>
      <c r="I26" s="1324">
        <f t="shared" si="4"/>
        <v>15.439130434782609</v>
      </c>
      <c r="J26" s="1325" t="s">
        <v>607</v>
      </c>
    </row>
    <row r="27" spans="1:10" ht="141" customHeight="1" x14ac:dyDescent="0.25">
      <c r="A27" s="1326" t="s">
        <v>41</v>
      </c>
      <c r="B27" s="1327" t="s">
        <v>1257</v>
      </c>
      <c r="C27" s="1323" t="s">
        <v>19</v>
      </c>
      <c r="D27" s="1324">
        <v>7875.5929999999998</v>
      </c>
      <c r="E27" s="1324">
        <v>1187.4549999999999</v>
      </c>
      <c r="F27" s="1324">
        <f t="shared" si="0"/>
        <v>15.077658279192436</v>
      </c>
      <c r="G27" s="1323" t="s">
        <v>1842</v>
      </c>
      <c r="H27" s="1324">
        <f t="shared" si="3"/>
        <v>1187.4549999999999</v>
      </c>
      <c r="I27" s="1324">
        <f t="shared" si="4"/>
        <v>15.077658279192436</v>
      </c>
      <c r="J27" s="1323" t="s">
        <v>1703</v>
      </c>
    </row>
    <row r="28" spans="1:10" ht="409.5" hidden="1" customHeight="1" x14ac:dyDescent="0.25">
      <c r="A28" s="1321" t="s">
        <v>78</v>
      </c>
      <c r="B28" s="1322" t="s">
        <v>410</v>
      </c>
      <c r="C28" s="1323" t="s">
        <v>19</v>
      </c>
      <c r="D28" s="1324">
        <v>6340</v>
      </c>
      <c r="E28" s="1324">
        <v>971.1</v>
      </c>
      <c r="F28" s="1324">
        <f t="shared" si="0"/>
        <v>15.317034700315457</v>
      </c>
      <c r="G28" s="1325" t="s">
        <v>619</v>
      </c>
      <c r="H28" s="1324">
        <f t="shared" si="3"/>
        <v>971.1</v>
      </c>
      <c r="I28" s="1324">
        <f t="shared" si="4"/>
        <v>15.317034700315457</v>
      </c>
      <c r="J28" s="1323"/>
    </row>
    <row r="29" spans="1:10" ht="98.25" customHeight="1" x14ac:dyDescent="0.25">
      <c r="A29" s="1328" t="s">
        <v>12</v>
      </c>
      <c r="B29" s="1329" t="s">
        <v>1258</v>
      </c>
      <c r="C29" s="1311" t="s">
        <v>19</v>
      </c>
      <c r="D29" s="1330">
        <v>0</v>
      </c>
      <c r="E29" s="1330">
        <v>0</v>
      </c>
      <c r="F29" s="1330">
        <v>0</v>
      </c>
      <c r="G29" s="1331"/>
      <c r="H29" s="1330">
        <f t="shared" si="3"/>
        <v>0</v>
      </c>
      <c r="I29" s="1330">
        <f t="shared" si="3"/>
        <v>0</v>
      </c>
      <c r="J29" s="1332" t="s">
        <v>1704</v>
      </c>
    </row>
    <row r="30" spans="1:10" ht="117" customHeight="1" x14ac:dyDescent="0.25">
      <c r="A30" s="1313" t="s">
        <v>13</v>
      </c>
      <c r="B30" s="1319" t="s">
        <v>1706</v>
      </c>
      <c r="C30" s="1323" t="s">
        <v>19</v>
      </c>
      <c r="D30" s="1333">
        <v>0</v>
      </c>
      <c r="E30" s="1333">
        <v>0</v>
      </c>
      <c r="F30" s="1333">
        <v>0</v>
      </c>
      <c r="G30" s="1331"/>
      <c r="H30" s="1333">
        <f t="shared" si="3"/>
        <v>0</v>
      </c>
      <c r="I30" s="1333">
        <v>0</v>
      </c>
      <c r="J30" s="1332"/>
    </row>
    <row r="31" spans="1:10" ht="18.75" x14ac:dyDescent="0.25">
      <c r="A31" s="1915"/>
      <c r="B31" s="1915" t="s">
        <v>38</v>
      </c>
      <c r="C31" s="1311" t="s">
        <v>15</v>
      </c>
      <c r="D31" s="1312">
        <f>D32</f>
        <v>276391.489</v>
      </c>
      <c r="E31" s="1312">
        <f>E32</f>
        <v>59566.429000000004</v>
      </c>
      <c r="F31" s="1312">
        <f>E31/D31*100</f>
        <v>21.551470059919247</v>
      </c>
      <c r="G31" s="1312"/>
      <c r="H31" s="1312">
        <f>H32</f>
        <v>59566.429000000004</v>
      </c>
      <c r="I31" s="1312">
        <f>H31/D31*100</f>
        <v>21.551470059919247</v>
      </c>
      <c r="J31" s="1334"/>
    </row>
    <row r="32" spans="1:10" ht="93.75" x14ac:dyDescent="0.25">
      <c r="A32" s="1915"/>
      <c r="B32" s="1915"/>
      <c r="C32" s="1311" t="s">
        <v>19</v>
      </c>
      <c r="D32" s="1312">
        <f>D11+D29</f>
        <v>276391.489</v>
      </c>
      <c r="E32" s="1312">
        <f>E11</f>
        <v>59566.429000000004</v>
      </c>
      <c r="F32" s="1312">
        <f>E32/D32*100</f>
        <v>21.551470059919247</v>
      </c>
      <c r="G32" s="1312"/>
      <c r="H32" s="1312">
        <f>E32</f>
        <v>59566.429000000004</v>
      </c>
      <c r="I32" s="1312">
        <f>H32/D32*100</f>
        <v>21.551470059919247</v>
      </c>
      <c r="J32" s="1334"/>
    </row>
    <row r="33" spans="1:21" ht="18.75" x14ac:dyDescent="0.25">
      <c r="A33" s="1915" t="s">
        <v>1259</v>
      </c>
      <c r="B33" s="1915"/>
      <c r="C33" s="1915"/>
      <c r="D33" s="1915"/>
      <c r="E33" s="1915"/>
      <c r="F33" s="1915"/>
      <c r="G33" s="1915"/>
      <c r="H33" s="1915"/>
      <c r="I33" s="1915"/>
      <c r="J33" s="1915"/>
    </row>
    <row r="34" spans="1:21" ht="26.25" customHeight="1" x14ac:dyDescent="0.25">
      <c r="A34" s="2102" t="s">
        <v>9</v>
      </c>
      <c r="B34" s="2103" t="s">
        <v>1707</v>
      </c>
      <c r="C34" s="1335" t="s">
        <v>15</v>
      </c>
      <c r="D34" s="1312">
        <f>D35</f>
        <v>194012</v>
      </c>
      <c r="E34" s="1312">
        <f>E35</f>
        <v>47690.499000000003</v>
      </c>
      <c r="F34" s="1312">
        <f>E34/D34*100</f>
        <v>24.581210956023341</v>
      </c>
      <c r="G34" s="2109"/>
      <c r="H34" s="1312">
        <f>H35</f>
        <v>47690.499000000003</v>
      </c>
      <c r="I34" s="1312">
        <f>H34/D34*100</f>
        <v>24.581210956023341</v>
      </c>
      <c r="J34" s="2109"/>
    </row>
    <row r="35" spans="1:21" ht="98.25" customHeight="1" x14ac:dyDescent="0.25">
      <c r="A35" s="2102"/>
      <c r="B35" s="2103"/>
      <c r="C35" s="1311" t="s">
        <v>19</v>
      </c>
      <c r="D35" s="1312">
        <f>D36+D37</f>
        <v>194012</v>
      </c>
      <c r="E35" s="1312">
        <f>E36</f>
        <v>47690.499000000003</v>
      </c>
      <c r="F35" s="1312">
        <f t="shared" ref="F35:F36" si="5">E35/D35*100</f>
        <v>24.581210956023341</v>
      </c>
      <c r="G35" s="1865"/>
      <c r="H35" s="1312">
        <f>H36</f>
        <v>47690.499000000003</v>
      </c>
      <c r="I35" s="1312">
        <f>H35/D35*100</f>
        <v>24.581210956023341</v>
      </c>
      <c r="J35" s="1865"/>
      <c r="U35" s="1336"/>
    </row>
    <row r="36" spans="1:21" ht="115.5" customHeight="1" x14ac:dyDescent="0.25">
      <c r="A36" s="1337" t="s">
        <v>21</v>
      </c>
      <c r="B36" s="1327" t="s">
        <v>1708</v>
      </c>
      <c r="C36" s="1323" t="s">
        <v>19</v>
      </c>
      <c r="D36" s="1324">
        <v>194012</v>
      </c>
      <c r="E36" s="1324">
        <v>47690.499000000003</v>
      </c>
      <c r="F36" s="1324">
        <f t="shared" si="5"/>
        <v>24.581210956023341</v>
      </c>
      <c r="G36" s="1323" t="s">
        <v>1260</v>
      </c>
      <c r="H36" s="1324">
        <f>E36</f>
        <v>47690.499000000003</v>
      </c>
      <c r="I36" s="1324">
        <f>H36/D36*100</f>
        <v>24.581210956023341</v>
      </c>
      <c r="J36" s="1323"/>
    </row>
    <row r="37" spans="1:21" ht="117.75" customHeight="1" x14ac:dyDescent="0.25">
      <c r="A37" s="1337" t="s">
        <v>25</v>
      </c>
      <c r="B37" s="1322" t="s">
        <v>1709</v>
      </c>
      <c r="C37" s="1323" t="s">
        <v>19</v>
      </c>
      <c r="D37" s="1324">
        <v>0</v>
      </c>
      <c r="E37" s="1324">
        <v>0</v>
      </c>
      <c r="F37" s="1324">
        <v>0</v>
      </c>
      <c r="G37" s="1338"/>
      <c r="H37" s="1324">
        <f t="shared" ref="H37" si="6">E37</f>
        <v>0</v>
      </c>
      <c r="I37" s="1324">
        <v>0</v>
      </c>
      <c r="J37" s="1323" t="s">
        <v>1704</v>
      </c>
    </row>
    <row r="38" spans="1:21" ht="39" customHeight="1" x14ac:dyDescent="0.25">
      <c r="A38" s="2110" t="s">
        <v>12</v>
      </c>
      <c r="B38" s="2112" t="s">
        <v>1710</v>
      </c>
      <c r="C38" s="1311" t="s">
        <v>15</v>
      </c>
      <c r="D38" s="1312">
        <f>D39+D40</f>
        <v>1238.04</v>
      </c>
      <c r="E38" s="1312">
        <f>E39+E40</f>
        <v>0</v>
      </c>
      <c r="F38" s="1312">
        <f>E38/D38*100</f>
        <v>0</v>
      </c>
      <c r="G38" s="2109"/>
      <c r="H38" s="1312">
        <f>H39+H40</f>
        <v>0</v>
      </c>
      <c r="I38" s="1312">
        <f>H38/D38*100</f>
        <v>0</v>
      </c>
      <c r="J38" s="2115"/>
    </row>
    <row r="39" spans="1:21" ht="77.25" customHeight="1" x14ac:dyDescent="0.25">
      <c r="A39" s="1899"/>
      <c r="B39" s="2113"/>
      <c r="C39" s="1311" t="s">
        <v>16</v>
      </c>
      <c r="D39" s="1312">
        <f>D42</f>
        <v>619.02</v>
      </c>
      <c r="E39" s="1312">
        <f>E42</f>
        <v>0</v>
      </c>
      <c r="F39" s="1312">
        <f>E39/D39*100</f>
        <v>0</v>
      </c>
      <c r="G39" s="1864"/>
      <c r="H39" s="1312">
        <f>H42</f>
        <v>0</v>
      </c>
      <c r="I39" s="1312">
        <f>H39/D39*100</f>
        <v>0</v>
      </c>
      <c r="J39" s="1877"/>
    </row>
    <row r="40" spans="1:21" ht="96.75" customHeight="1" x14ac:dyDescent="0.25">
      <c r="A40" s="2111"/>
      <c r="B40" s="2114"/>
      <c r="C40" s="1311" t="s">
        <v>19</v>
      </c>
      <c r="D40" s="1312">
        <f>D43</f>
        <v>619.02</v>
      </c>
      <c r="E40" s="1312">
        <f>E43</f>
        <v>0</v>
      </c>
      <c r="F40" s="1312">
        <f>E40/D40*100</f>
        <v>0</v>
      </c>
      <c r="G40" s="1865"/>
      <c r="H40" s="1312">
        <f>H43</f>
        <v>0</v>
      </c>
      <c r="I40" s="1312">
        <f>H40/D40*100</f>
        <v>0</v>
      </c>
      <c r="J40" s="2116"/>
    </row>
    <row r="41" spans="1:21" ht="30" customHeight="1" x14ac:dyDescent="0.25">
      <c r="A41" s="2117" t="s">
        <v>65</v>
      </c>
      <c r="B41" s="2120" t="s">
        <v>1711</v>
      </c>
      <c r="C41" s="1323" t="s">
        <v>15</v>
      </c>
      <c r="D41" s="1324">
        <f>D42+D43</f>
        <v>1238.04</v>
      </c>
      <c r="E41" s="1324">
        <f>E42+E43</f>
        <v>0</v>
      </c>
      <c r="F41" s="1324">
        <f>F42+F43</f>
        <v>0</v>
      </c>
      <c r="G41" s="2115"/>
      <c r="H41" s="1324">
        <f>H42+H43</f>
        <v>0</v>
      </c>
      <c r="I41" s="1324">
        <v>0</v>
      </c>
      <c r="J41" s="2115" t="s">
        <v>1795</v>
      </c>
    </row>
    <row r="42" spans="1:21" ht="78.75" customHeight="1" x14ac:dyDescent="0.25">
      <c r="A42" s="2118"/>
      <c r="B42" s="2121"/>
      <c r="C42" s="1323" t="s">
        <v>16</v>
      </c>
      <c r="D42" s="1324">
        <v>619.02</v>
      </c>
      <c r="E42" s="1324">
        <v>0</v>
      </c>
      <c r="F42" s="1324">
        <v>0</v>
      </c>
      <c r="G42" s="1877"/>
      <c r="H42" s="1324">
        <v>0</v>
      </c>
      <c r="I42" s="1324">
        <v>0</v>
      </c>
      <c r="J42" s="1877"/>
    </row>
    <row r="43" spans="1:21" ht="98.25" customHeight="1" x14ac:dyDescent="0.25">
      <c r="A43" s="2119"/>
      <c r="B43" s="2122"/>
      <c r="C43" s="1323" t="s">
        <v>19</v>
      </c>
      <c r="D43" s="1324">
        <v>619.02</v>
      </c>
      <c r="E43" s="1324">
        <v>0</v>
      </c>
      <c r="F43" s="1324">
        <v>0</v>
      </c>
      <c r="G43" s="2116"/>
      <c r="H43" s="1324">
        <v>0</v>
      </c>
      <c r="I43" s="1324">
        <v>0</v>
      </c>
      <c r="J43" s="2116"/>
    </row>
    <row r="44" spans="1:21" ht="104.25" customHeight="1" x14ac:dyDescent="0.25">
      <c r="A44" s="1339" t="s">
        <v>14</v>
      </c>
      <c r="B44" s="1340" t="s">
        <v>1368</v>
      </c>
      <c r="C44" s="1311" t="s">
        <v>16</v>
      </c>
      <c r="D44" s="1312">
        <v>0</v>
      </c>
      <c r="E44" s="1312">
        <v>0</v>
      </c>
      <c r="F44" s="1312">
        <v>0</v>
      </c>
      <c r="G44" s="1335"/>
      <c r="H44" s="1312">
        <v>0</v>
      </c>
      <c r="I44" s="1312">
        <v>0</v>
      </c>
      <c r="J44" s="1311"/>
    </row>
    <row r="45" spans="1:21" ht="138.75" customHeight="1" x14ac:dyDescent="0.25">
      <c r="A45" s="1337" t="s">
        <v>17</v>
      </c>
      <c r="B45" s="1318" t="s">
        <v>1369</v>
      </c>
      <c r="C45" s="1323" t="s">
        <v>16</v>
      </c>
      <c r="D45" s="1324">
        <v>0</v>
      </c>
      <c r="E45" s="1324">
        <v>0</v>
      </c>
      <c r="F45" s="1324">
        <v>0</v>
      </c>
      <c r="G45" s="1338"/>
      <c r="H45" s="1324">
        <v>0</v>
      </c>
      <c r="I45" s="1324">
        <v>0</v>
      </c>
      <c r="J45" s="1323" t="s">
        <v>1704</v>
      </c>
    </row>
    <row r="46" spans="1:21" ht="20.25" customHeight="1" x14ac:dyDescent="0.25">
      <c r="A46" s="2110" t="s">
        <v>111</v>
      </c>
      <c r="B46" s="2124" t="s">
        <v>1712</v>
      </c>
      <c r="C46" s="1311" t="s">
        <v>15</v>
      </c>
      <c r="D46" s="1312">
        <f>D47+D48+D49</f>
        <v>13111.579999999998</v>
      </c>
      <c r="E46" s="1312">
        <f>E47+E48+E49</f>
        <v>0</v>
      </c>
      <c r="F46" s="1312">
        <f>F47+F48+F49</f>
        <v>0</v>
      </c>
      <c r="G46" s="2109"/>
      <c r="H46" s="1312">
        <f>H47+H48+H49</f>
        <v>0</v>
      </c>
      <c r="I46" s="1312">
        <f>H46/D46*100</f>
        <v>0</v>
      </c>
      <c r="J46" s="2110"/>
    </row>
    <row r="47" spans="1:21" ht="60.75" customHeight="1" x14ac:dyDescent="0.25">
      <c r="A47" s="1874"/>
      <c r="B47" s="2125"/>
      <c r="C47" s="1311" t="s">
        <v>199</v>
      </c>
      <c r="D47" s="1312">
        <f t="shared" ref="D47:E49" si="7">D51</f>
        <v>6372.22</v>
      </c>
      <c r="E47" s="1312">
        <f t="shared" si="7"/>
        <v>0</v>
      </c>
      <c r="F47" s="1312">
        <f>E47/D47*100</f>
        <v>0</v>
      </c>
      <c r="G47" s="1864"/>
      <c r="H47" s="1312">
        <f>H51</f>
        <v>0</v>
      </c>
      <c r="I47" s="1312">
        <f>H47/D47*100</f>
        <v>0</v>
      </c>
      <c r="J47" s="1899"/>
    </row>
    <row r="48" spans="1:21" ht="75.75" customHeight="1" x14ac:dyDescent="0.25">
      <c r="A48" s="1874"/>
      <c r="B48" s="2125"/>
      <c r="C48" s="1311" t="s">
        <v>16</v>
      </c>
      <c r="D48" s="1312">
        <f t="shared" si="7"/>
        <v>2124.08</v>
      </c>
      <c r="E48" s="1312">
        <f t="shared" si="7"/>
        <v>0</v>
      </c>
      <c r="F48" s="1312">
        <f>E48/D48*100</f>
        <v>0</v>
      </c>
      <c r="G48" s="1864"/>
      <c r="H48" s="1312">
        <f>H52</f>
        <v>0</v>
      </c>
      <c r="I48" s="1312">
        <f>H48/D48*100</f>
        <v>0</v>
      </c>
      <c r="J48" s="1899"/>
    </row>
    <row r="49" spans="1:10" ht="96.75" customHeight="1" x14ac:dyDescent="0.25">
      <c r="A49" s="2123"/>
      <c r="B49" s="2126"/>
      <c r="C49" s="1311" t="s">
        <v>19</v>
      </c>
      <c r="D49" s="1312">
        <f t="shared" si="7"/>
        <v>4615.28</v>
      </c>
      <c r="E49" s="1312">
        <f t="shared" si="7"/>
        <v>0</v>
      </c>
      <c r="F49" s="1312">
        <f>E49/D49*100</f>
        <v>0</v>
      </c>
      <c r="G49" s="1865"/>
      <c r="H49" s="1312">
        <f>H53</f>
        <v>0</v>
      </c>
      <c r="I49" s="1312">
        <f>H49/D49*100</f>
        <v>0</v>
      </c>
      <c r="J49" s="2111"/>
    </row>
    <row r="50" spans="1:10" ht="21" customHeight="1" x14ac:dyDescent="0.25">
      <c r="A50" s="2117" t="s">
        <v>113</v>
      </c>
      <c r="B50" s="2120" t="s">
        <v>1713</v>
      </c>
      <c r="C50" s="1323" t="s">
        <v>15</v>
      </c>
      <c r="D50" s="1324">
        <f>D51+D52+D53</f>
        <v>13111.579999999998</v>
      </c>
      <c r="E50" s="1324">
        <f>E51+E52+E53</f>
        <v>0</v>
      </c>
      <c r="F50" s="1324">
        <v>0</v>
      </c>
      <c r="G50" s="2115" t="s">
        <v>1714</v>
      </c>
      <c r="H50" s="1324">
        <f>H51+H52+H53</f>
        <v>0</v>
      </c>
      <c r="I50" s="1324">
        <v>0</v>
      </c>
      <c r="J50" s="2115" t="s">
        <v>1703</v>
      </c>
    </row>
    <row r="51" spans="1:10" ht="56.25" customHeight="1" x14ac:dyDescent="0.25">
      <c r="A51" s="2118"/>
      <c r="B51" s="2121"/>
      <c r="C51" s="1323" t="s">
        <v>199</v>
      </c>
      <c r="D51" s="1324">
        <v>6372.22</v>
      </c>
      <c r="E51" s="1324">
        <v>0</v>
      </c>
      <c r="F51" s="1324">
        <v>0</v>
      </c>
      <c r="G51" s="1877"/>
      <c r="H51" s="1324">
        <v>0</v>
      </c>
      <c r="I51" s="1324">
        <v>0</v>
      </c>
      <c r="J51" s="1877"/>
    </row>
    <row r="52" spans="1:10" ht="75" customHeight="1" x14ac:dyDescent="0.25">
      <c r="A52" s="2118"/>
      <c r="B52" s="2121"/>
      <c r="C52" s="1323" t="s">
        <v>16</v>
      </c>
      <c r="D52" s="1324">
        <v>2124.08</v>
      </c>
      <c r="E52" s="1324">
        <v>0</v>
      </c>
      <c r="F52" s="1324">
        <v>0</v>
      </c>
      <c r="G52" s="1877"/>
      <c r="H52" s="1324">
        <v>0</v>
      </c>
      <c r="I52" s="1324">
        <v>0</v>
      </c>
      <c r="J52" s="1877"/>
    </row>
    <row r="53" spans="1:10" ht="95.25" customHeight="1" x14ac:dyDescent="0.25">
      <c r="A53" s="2119"/>
      <c r="B53" s="2122"/>
      <c r="C53" s="1323" t="s">
        <v>19</v>
      </c>
      <c r="D53" s="1324">
        <v>4615.28</v>
      </c>
      <c r="E53" s="1324">
        <v>0</v>
      </c>
      <c r="F53" s="1324">
        <v>0</v>
      </c>
      <c r="G53" s="2116"/>
      <c r="H53" s="1324">
        <v>0</v>
      </c>
      <c r="I53" s="1324">
        <v>0</v>
      </c>
      <c r="J53" s="2116"/>
    </row>
    <row r="54" spans="1:10" ht="26.25" customHeight="1" x14ac:dyDescent="0.25">
      <c r="A54" s="1915"/>
      <c r="B54" s="1915" t="s">
        <v>63</v>
      </c>
      <c r="C54" s="1341" t="s">
        <v>15</v>
      </c>
      <c r="D54" s="1624">
        <f>D55+D56+D57</f>
        <v>208361.62</v>
      </c>
      <c r="E54" s="1624">
        <f>E55+E56+E57</f>
        <v>47690.499000000003</v>
      </c>
      <c r="F54" s="1624">
        <f>E54/D54*100</f>
        <v>22.888331833856927</v>
      </c>
      <c r="G54" s="2128"/>
      <c r="H54" s="1624">
        <f>H55+H56+H57</f>
        <v>47690.499000000003</v>
      </c>
      <c r="I54" s="1624">
        <f>H54/D54*100</f>
        <v>22.888331833856927</v>
      </c>
      <c r="J54" s="2128"/>
    </row>
    <row r="55" spans="1:10" ht="56.25" customHeight="1" x14ac:dyDescent="0.25">
      <c r="A55" s="1915"/>
      <c r="B55" s="1915"/>
      <c r="C55" s="1311" t="s">
        <v>199</v>
      </c>
      <c r="D55" s="1624">
        <f>D51</f>
        <v>6372.22</v>
      </c>
      <c r="E55" s="1624">
        <f>E51</f>
        <v>0</v>
      </c>
      <c r="F55" s="1624">
        <f>E55/D55*100</f>
        <v>0</v>
      </c>
      <c r="G55" s="2128"/>
      <c r="H55" s="1624">
        <f>H51</f>
        <v>0</v>
      </c>
      <c r="I55" s="1624">
        <f t="shared" ref="I55:I61" si="8">H55/D55*100</f>
        <v>0</v>
      </c>
      <c r="J55" s="2128"/>
    </row>
    <row r="56" spans="1:10" ht="76.5" customHeight="1" x14ac:dyDescent="0.25">
      <c r="A56" s="1915"/>
      <c r="B56" s="1915"/>
      <c r="C56" s="1311" t="s">
        <v>16</v>
      </c>
      <c r="D56" s="1624">
        <f>D39+D44+D48</f>
        <v>2743.1</v>
      </c>
      <c r="E56" s="1624">
        <f>E39+E44+E48</f>
        <v>0</v>
      </c>
      <c r="F56" s="1624">
        <f>E56/D56*100</f>
        <v>0</v>
      </c>
      <c r="G56" s="2128"/>
      <c r="H56" s="1624">
        <f>H48</f>
        <v>0</v>
      </c>
      <c r="I56" s="1624">
        <f t="shared" si="8"/>
        <v>0</v>
      </c>
      <c r="J56" s="2128"/>
    </row>
    <row r="57" spans="1:10" ht="122.25" customHeight="1" x14ac:dyDescent="0.25">
      <c r="A57" s="1915"/>
      <c r="B57" s="1915"/>
      <c r="C57" s="1311" t="s">
        <v>19</v>
      </c>
      <c r="D57" s="1624">
        <f>D35+D40+D49</f>
        <v>199246.3</v>
      </c>
      <c r="E57" s="1624">
        <f>E35+E43+E49</f>
        <v>47690.499000000003</v>
      </c>
      <c r="F57" s="1624">
        <f>E57/D57*100</f>
        <v>23.935450244245445</v>
      </c>
      <c r="G57" s="2128"/>
      <c r="H57" s="1624">
        <f>H35</f>
        <v>47690.499000000003</v>
      </c>
      <c r="I57" s="1624">
        <f t="shared" si="8"/>
        <v>23.935450244245445</v>
      </c>
      <c r="J57" s="2128"/>
    </row>
    <row r="58" spans="1:10" ht="21" customHeight="1" x14ac:dyDescent="0.25">
      <c r="A58" s="1915"/>
      <c r="B58" s="1915" t="s">
        <v>69</v>
      </c>
      <c r="C58" s="1341" t="s">
        <v>15</v>
      </c>
      <c r="D58" s="1624">
        <f>D59+D60+D61</f>
        <v>484753.109</v>
      </c>
      <c r="E58" s="1624">
        <f>E59+E61</f>
        <v>107256.92800000001</v>
      </c>
      <c r="F58" s="1624">
        <f t="shared" ref="F58" si="9">E58/D58*100</f>
        <v>22.126093883391682</v>
      </c>
      <c r="G58" s="2127"/>
      <c r="H58" s="1624">
        <f>H59+H61</f>
        <v>107256.92800000001</v>
      </c>
      <c r="I58" s="1624">
        <f t="shared" si="8"/>
        <v>22.126093883391682</v>
      </c>
      <c r="J58" s="1915"/>
    </row>
    <row r="59" spans="1:10" ht="57" customHeight="1" x14ac:dyDescent="0.25">
      <c r="A59" s="1915"/>
      <c r="B59" s="1915"/>
      <c r="C59" s="1311" t="s">
        <v>199</v>
      </c>
      <c r="D59" s="1624">
        <f>D55</f>
        <v>6372.22</v>
      </c>
      <c r="E59" s="1624">
        <f>E55</f>
        <v>0</v>
      </c>
      <c r="F59" s="1624">
        <f>E59/D59*100</f>
        <v>0</v>
      </c>
      <c r="G59" s="2127"/>
      <c r="H59" s="1624">
        <f>H55</f>
        <v>0</v>
      </c>
      <c r="I59" s="1624">
        <f t="shared" si="8"/>
        <v>0</v>
      </c>
      <c r="J59" s="1915"/>
    </row>
    <row r="60" spans="1:10" ht="75.75" customHeight="1" x14ac:dyDescent="0.25">
      <c r="A60" s="1915"/>
      <c r="B60" s="1915"/>
      <c r="C60" s="1311" t="s">
        <v>16</v>
      </c>
      <c r="D60" s="1624">
        <f>D56</f>
        <v>2743.1</v>
      </c>
      <c r="E60" s="1624">
        <f>E56</f>
        <v>0</v>
      </c>
      <c r="F60" s="1624">
        <f>E60/D60*100</f>
        <v>0</v>
      </c>
      <c r="G60" s="2127"/>
      <c r="H60" s="1624">
        <f>H56</f>
        <v>0</v>
      </c>
      <c r="I60" s="1624">
        <f t="shared" si="8"/>
        <v>0</v>
      </c>
      <c r="J60" s="1915"/>
    </row>
    <row r="61" spans="1:10" ht="97.5" customHeight="1" x14ac:dyDescent="0.25">
      <c r="A61" s="1915"/>
      <c r="B61" s="1915"/>
      <c r="C61" s="1311" t="s">
        <v>19</v>
      </c>
      <c r="D61" s="1624">
        <f>D31+D57</f>
        <v>475637.78899999999</v>
      </c>
      <c r="E61" s="1624">
        <f>E31+E57</f>
        <v>107256.92800000001</v>
      </c>
      <c r="F61" s="1624">
        <f>E61/D61*100</f>
        <v>22.550127529921728</v>
      </c>
      <c r="G61" s="2127"/>
      <c r="H61" s="1624">
        <f>E61</f>
        <v>107256.92800000001</v>
      </c>
      <c r="I61" s="1624">
        <f t="shared" si="8"/>
        <v>22.550127529921728</v>
      </c>
      <c r="J61" s="1915"/>
    </row>
    <row r="62" spans="1:10" ht="18.75" x14ac:dyDescent="0.25">
      <c r="A62" s="1342"/>
      <c r="B62" s="1342"/>
      <c r="C62" s="1343"/>
      <c r="D62" s="1342"/>
      <c r="E62" s="1342"/>
      <c r="F62" s="1342"/>
      <c r="G62" s="1344"/>
      <c r="H62" s="1342"/>
      <c r="I62" s="1342"/>
      <c r="J62" s="1342"/>
    </row>
  </sheetData>
  <mergeCells count="50">
    <mergeCell ref="A58:A61"/>
    <mergeCell ref="B58:B61"/>
    <mergeCell ref="G58:G61"/>
    <mergeCell ref="J58:J61"/>
    <mergeCell ref="A50:A53"/>
    <mergeCell ref="B50:B53"/>
    <mergeCell ref="G50:G53"/>
    <mergeCell ref="J50:J53"/>
    <mergeCell ref="A54:A57"/>
    <mergeCell ref="B54:B57"/>
    <mergeCell ref="G54:G57"/>
    <mergeCell ref="J54:J57"/>
    <mergeCell ref="A41:A43"/>
    <mergeCell ref="B41:B43"/>
    <mergeCell ref="G41:G43"/>
    <mergeCell ref="J41:J43"/>
    <mergeCell ref="A46:A49"/>
    <mergeCell ref="B46:B49"/>
    <mergeCell ref="G46:G49"/>
    <mergeCell ref="J46:J49"/>
    <mergeCell ref="A34:A35"/>
    <mergeCell ref="B34:B35"/>
    <mergeCell ref="G34:G35"/>
    <mergeCell ref="J34:J35"/>
    <mergeCell ref="A38:A40"/>
    <mergeCell ref="B38:B40"/>
    <mergeCell ref="G38:G40"/>
    <mergeCell ref="J38:J40"/>
    <mergeCell ref="A33:J33"/>
    <mergeCell ref="A10:A11"/>
    <mergeCell ref="B10:B11"/>
    <mergeCell ref="J10:J11"/>
    <mergeCell ref="A19:A20"/>
    <mergeCell ref="B19:B20"/>
    <mergeCell ref="C19:C20"/>
    <mergeCell ref="D19:D20"/>
    <mergeCell ref="E19:E20"/>
    <mergeCell ref="F19:F20"/>
    <mergeCell ref="G19:G20"/>
    <mergeCell ref="H19:H20"/>
    <mergeCell ref="I19:I20"/>
    <mergeCell ref="J19:J20"/>
    <mergeCell ref="A31:A32"/>
    <mergeCell ref="B31:B32"/>
    <mergeCell ref="A9:J9"/>
    <mergeCell ref="A2:J2"/>
    <mergeCell ref="A3:J3"/>
    <mergeCell ref="A4:J4"/>
    <mergeCell ref="A5:J5"/>
    <mergeCell ref="A6:J6"/>
  </mergeCells>
  <pageMargins left="0.78740157480314965" right="0.39370078740157483" top="0.78740157480314965" bottom="0.78740157480314965" header="0" footer="0.39370078740157483"/>
  <pageSetup paperSize="9" scale="62" firstPageNumber="42" fitToWidth="0" fitToHeight="0" orientation="landscape" useFirstPageNumber="1" r:id="rId1"/>
  <headerFooter alignWithMargins="0">
    <oddFooter>&amp;R&amp;"Times New Roman,обычный"&amp;14&amp;P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L29"/>
  <sheetViews>
    <sheetView view="pageBreakPreview" zoomScale="60" zoomScaleNormal="60" zoomScalePageLayoutView="70" workbookViewId="0">
      <selection activeCell="H6" sqref="H6"/>
    </sheetView>
  </sheetViews>
  <sheetFormatPr defaultColWidth="11.42578125" defaultRowHeight="18" x14ac:dyDescent="0.25"/>
  <cols>
    <col min="1" max="1" width="8.7109375" style="546" customWidth="1"/>
    <col min="2" max="2" width="45.7109375" style="547" customWidth="1"/>
    <col min="3" max="3" width="19.5703125" style="548" customWidth="1"/>
    <col min="4" max="4" width="20.28515625" style="51" customWidth="1"/>
    <col min="5" max="5" width="18.85546875" style="52" customWidth="1"/>
    <col min="6" max="6" width="15.140625" style="52" customWidth="1"/>
    <col min="7" max="7" width="33.5703125" style="53" customWidth="1"/>
    <col min="8" max="8" width="18.42578125" style="52" customWidth="1"/>
    <col min="9" max="9" width="15.85546875" style="54" customWidth="1"/>
    <col min="10" max="10" width="31.85546875" style="55" customWidth="1"/>
    <col min="11" max="11" width="44.42578125" style="549" customWidth="1"/>
    <col min="12" max="256" width="11.42578125" style="549"/>
    <col min="257" max="257" width="8.7109375" style="549" customWidth="1"/>
    <col min="258" max="258" width="45.7109375" style="549" customWidth="1"/>
    <col min="259" max="259" width="15.7109375" style="549" customWidth="1"/>
    <col min="260" max="261" width="17.7109375" style="549" customWidth="1"/>
    <col min="262" max="262" width="13.7109375" style="549" customWidth="1"/>
    <col min="263" max="263" width="34.7109375" style="549" customWidth="1"/>
    <col min="264" max="264" width="17.7109375" style="549" customWidth="1"/>
    <col min="265" max="265" width="13.7109375" style="549" customWidth="1"/>
    <col min="266" max="266" width="30.7109375" style="549" customWidth="1"/>
    <col min="267" max="267" width="44.42578125" style="549" customWidth="1"/>
    <col min="268" max="512" width="11.42578125" style="549"/>
    <col min="513" max="513" width="8.7109375" style="549" customWidth="1"/>
    <col min="514" max="514" width="45.7109375" style="549" customWidth="1"/>
    <col min="515" max="515" width="15.7109375" style="549" customWidth="1"/>
    <col min="516" max="517" width="17.7109375" style="549" customWidth="1"/>
    <col min="518" max="518" width="13.7109375" style="549" customWidth="1"/>
    <col min="519" max="519" width="34.7109375" style="549" customWidth="1"/>
    <col min="520" max="520" width="17.7109375" style="549" customWidth="1"/>
    <col min="521" max="521" width="13.7109375" style="549" customWidth="1"/>
    <col min="522" max="522" width="30.7109375" style="549" customWidth="1"/>
    <col min="523" max="523" width="44.42578125" style="549" customWidth="1"/>
    <col min="524" max="768" width="11.42578125" style="549"/>
    <col min="769" max="769" width="8.7109375" style="549" customWidth="1"/>
    <col min="770" max="770" width="45.7109375" style="549" customWidth="1"/>
    <col min="771" max="771" width="15.7109375" style="549" customWidth="1"/>
    <col min="772" max="773" width="17.7109375" style="549" customWidth="1"/>
    <col min="774" max="774" width="13.7109375" style="549" customWidth="1"/>
    <col min="775" max="775" width="34.7109375" style="549" customWidth="1"/>
    <col min="776" max="776" width="17.7109375" style="549" customWidth="1"/>
    <col min="777" max="777" width="13.7109375" style="549" customWidth="1"/>
    <col min="778" max="778" width="30.7109375" style="549" customWidth="1"/>
    <col min="779" max="779" width="44.42578125" style="549" customWidth="1"/>
    <col min="780" max="1024" width="11.42578125" style="549"/>
    <col min="1025" max="1025" width="8.7109375" style="549" customWidth="1"/>
    <col min="1026" max="1026" width="45.7109375" style="549" customWidth="1"/>
    <col min="1027" max="1027" width="15.7109375" style="549" customWidth="1"/>
    <col min="1028" max="1029" width="17.7109375" style="549" customWidth="1"/>
    <col min="1030" max="1030" width="13.7109375" style="549" customWidth="1"/>
    <col min="1031" max="1031" width="34.7109375" style="549" customWidth="1"/>
    <col min="1032" max="1032" width="17.7109375" style="549" customWidth="1"/>
    <col min="1033" max="1033" width="13.7109375" style="549" customWidth="1"/>
    <col min="1034" max="1034" width="30.7109375" style="549" customWidth="1"/>
    <col min="1035" max="1035" width="44.42578125" style="549" customWidth="1"/>
    <col min="1036" max="1280" width="11.42578125" style="549"/>
    <col min="1281" max="1281" width="8.7109375" style="549" customWidth="1"/>
    <col min="1282" max="1282" width="45.7109375" style="549" customWidth="1"/>
    <col min="1283" max="1283" width="15.7109375" style="549" customWidth="1"/>
    <col min="1284" max="1285" width="17.7109375" style="549" customWidth="1"/>
    <col min="1286" max="1286" width="13.7109375" style="549" customWidth="1"/>
    <col min="1287" max="1287" width="34.7109375" style="549" customWidth="1"/>
    <col min="1288" max="1288" width="17.7109375" style="549" customWidth="1"/>
    <col min="1289" max="1289" width="13.7109375" style="549" customWidth="1"/>
    <col min="1290" max="1290" width="30.7109375" style="549" customWidth="1"/>
    <col min="1291" max="1291" width="44.42578125" style="549" customWidth="1"/>
    <col min="1292" max="1536" width="11.42578125" style="549"/>
    <col min="1537" max="1537" width="8.7109375" style="549" customWidth="1"/>
    <col min="1538" max="1538" width="45.7109375" style="549" customWidth="1"/>
    <col min="1539" max="1539" width="15.7109375" style="549" customWidth="1"/>
    <col min="1540" max="1541" width="17.7109375" style="549" customWidth="1"/>
    <col min="1542" max="1542" width="13.7109375" style="549" customWidth="1"/>
    <col min="1543" max="1543" width="34.7109375" style="549" customWidth="1"/>
    <col min="1544" max="1544" width="17.7109375" style="549" customWidth="1"/>
    <col min="1545" max="1545" width="13.7109375" style="549" customWidth="1"/>
    <col min="1546" max="1546" width="30.7109375" style="549" customWidth="1"/>
    <col min="1547" max="1547" width="44.42578125" style="549" customWidth="1"/>
    <col min="1548" max="1792" width="11.42578125" style="549"/>
    <col min="1793" max="1793" width="8.7109375" style="549" customWidth="1"/>
    <col min="1794" max="1794" width="45.7109375" style="549" customWidth="1"/>
    <col min="1795" max="1795" width="15.7109375" style="549" customWidth="1"/>
    <col min="1796" max="1797" width="17.7109375" style="549" customWidth="1"/>
    <col min="1798" max="1798" width="13.7109375" style="549" customWidth="1"/>
    <col min="1799" max="1799" width="34.7109375" style="549" customWidth="1"/>
    <col min="1800" max="1800" width="17.7109375" style="549" customWidth="1"/>
    <col min="1801" max="1801" width="13.7109375" style="549" customWidth="1"/>
    <col min="1802" max="1802" width="30.7109375" style="549" customWidth="1"/>
    <col min="1803" max="1803" width="44.42578125" style="549" customWidth="1"/>
    <col min="1804" max="2048" width="11.42578125" style="549"/>
    <col min="2049" max="2049" width="8.7109375" style="549" customWidth="1"/>
    <col min="2050" max="2050" width="45.7109375" style="549" customWidth="1"/>
    <col min="2051" max="2051" width="15.7109375" style="549" customWidth="1"/>
    <col min="2052" max="2053" width="17.7109375" style="549" customWidth="1"/>
    <col min="2054" max="2054" width="13.7109375" style="549" customWidth="1"/>
    <col min="2055" max="2055" width="34.7109375" style="549" customWidth="1"/>
    <col min="2056" max="2056" width="17.7109375" style="549" customWidth="1"/>
    <col min="2057" max="2057" width="13.7109375" style="549" customWidth="1"/>
    <col min="2058" max="2058" width="30.7109375" style="549" customWidth="1"/>
    <col min="2059" max="2059" width="44.42578125" style="549" customWidth="1"/>
    <col min="2060" max="2304" width="11.42578125" style="549"/>
    <col min="2305" max="2305" width="8.7109375" style="549" customWidth="1"/>
    <col min="2306" max="2306" width="45.7109375" style="549" customWidth="1"/>
    <col min="2307" max="2307" width="15.7109375" style="549" customWidth="1"/>
    <col min="2308" max="2309" width="17.7109375" style="549" customWidth="1"/>
    <col min="2310" max="2310" width="13.7109375" style="549" customWidth="1"/>
    <col min="2311" max="2311" width="34.7109375" style="549" customWidth="1"/>
    <col min="2312" max="2312" width="17.7109375" style="549" customWidth="1"/>
    <col min="2313" max="2313" width="13.7109375" style="549" customWidth="1"/>
    <col min="2314" max="2314" width="30.7109375" style="549" customWidth="1"/>
    <col min="2315" max="2315" width="44.42578125" style="549" customWidth="1"/>
    <col min="2316" max="2560" width="11.42578125" style="549"/>
    <col min="2561" max="2561" width="8.7109375" style="549" customWidth="1"/>
    <col min="2562" max="2562" width="45.7109375" style="549" customWidth="1"/>
    <col min="2563" max="2563" width="15.7109375" style="549" customWidth="1"/>
    <col min="2564" max="2565" width="17.7109375" style="549" customWidth="1"/>
    <col min="2566" max="2566" width="13.7109375" style="549" customWidth="1"/>
    <col min="2567" max="2567" width="34.7109375" style="549" customWidth="1"/>
    <col min="2568" max="2568" width="17.7109375" style="549" customWidth="1"/>
    <col min="2569" max="2569" width="13.7109375" style="549" customWidth="1"/>
    <col min="2570" max="2570" width="30.7109375" style="549" customWidth="1"/>
    <col min="2571" max="2571" width="44.42578125" style="549" customWidth="1"/>
    <col min="2572" max="2816" width="11.42578125" style="549"/>
    <col min="2817" max="2817" width="8.7109375" style="549" customWidth="1"/>
    <col min="2818" max="2818" width="45.7109375" style="549" customWidth="1"/>
    <col min="2819" max="2819" width="15.7109375" style="549" customWidth="1"/>
    <col min="2820" max="2821" width="17.7109375" style="549" customWidth="1"/>
    <col min="2822" max="2822" width="13.7109375" style="549" customWidth="1"/>
    <col min="2823" max="2823" width="34.7109375" style="549" customWidth="1"/>
    <col min="2824" max="2824" width="17.7109375" style="549" customWidth="1"/>
    <col min="2825" max="2825" width="13.7109375" style="549" customWidth="1"/>
    <col min="2826" max="2826" width="30.7109375" style="549" customWidth="1"/>
    <col min="2827" max="2827" width="44.42578125" style="549" customWidth="1"/>
    <col min="2828" max="3072" width="11.42578125" style="549"/>
    <col min="3073" max="3073" width="8.7109375" style="549" customWidth="1"/>
    <col min="3074" max="3074" width="45.7109375" style="549" customWidth="1"/>
    <col min="3075" max="3075" width="15.7109375" style="549" customWidth="1"/>
    <col min="3076" max="3077" width="17.7109375" style="549" customWidth="1"/>
    <col min="3078" max="3078" width="13.7109375" style="549" customWidth="1"/>
    <col min="3079" max="3079" width="34.7109375" style="549" customWidth="1"/>
    <col min="3080" max="3080" width="17.7109375" style="549" customWidth="1"/>
    <col min="3081" max="3081" width="13.7109375" style="549" customWidth="1"/>
    <col min="3082" max="3082" width="30.7109375" style="549" customWidth="1"/>
    <col min="3083" max="3083" width="44.42578125" style="549" customWidth="1"/>
    <col min="3084" max="3328" width="11.42578125" style="549"/>
    <col min="3329" max="3329" width="8.7109375" style="549" customWidth="1"/>
    <col min="3330" max="3330" width="45.7109375" style="549" customWidth="1"/>
    <col min="3331" max="3331" width="15.7109375" style="549" customWidth="1"/>
    <col min="3332" max="3333" width="17.7109375" style="549" customWidth="1"/>
    <col min="3334" max="3334" width="13.7109375" style="549" customWidth="1"/>
    <col min="3335" max="3335" width="34.7109375" style="549" customWidth="1"/>
    <col min="3336" max="3336" width="17.7109375" style="549" customWidth="1"/>
    <col min="3337" max="3337" width="13.7109375" style="549" customWidth="1"/>
    <col min="3338" max="3338" width="30.7109375" style="549" customWidth="1"/>
    <col min="3339" max="3339" width="44.42578125" style="549" customWidth="1"/>
    <col min="3340" max="3584" width="11.42578125" style="549"/>
    <col min="3585" max="3585" width="8.7109375" style="549" customWidth="1"/>
    <col min="3586" max="3586" width="45.7109375" style="549" customWidth="1"/>
    <col min="3587" max="3587" width="15.7109375" style="549" customWidth="1"/>
    <col min="3588" max="3589" width="17.7109375" style="549" customWidth="1"/>
    <col min="3590" max="3590" width="13.7109375" style="549" customWidth="1"/>
    <col min="3591" max="3591" width="34.7109375" style="549" customWidth="1"/>
    <col min="3592" max="3592" width="17.7109375" style="549" customWidth="1"/>
    <col min="3593" max="3593" width="13.7109375" style="549" customWidth="1"/>
    <col min="3594" max="3594" width="30.7109375" style="549" customWidth="1"/>
    <col min="3595" max="3595" width="44.42578125" style="549" customWidth="1"/>
    <col min="3596" max="3840" width="11.42578125" style="549"/>
    <col min="3841" max="3841" width="8.7109375" style="549" customWidth="1"/>
    <col min="3842" max="3842" width="45.7109375" style="549" customWidth="1"/>
    <col min="3843" max="3843" width="15.7109375" style="549" customWidth="1"/>
    <col min="3844" max="3845" width="17.7109375" style="549" customWidth="1"/>
    <col min="3846" max="3846" width="13.7109375" style="549" customWidth="1"/>
    <col min="3847" max="3847" width="34.7109375" style="549" customWidth="1"/>
    <col min="3848" max="3848" width="17.7109375" style="549" customWidth="1"/>
    <col min="3849" max="3849" width="13.7109375" style="549" customWidth="1"/>
    <col min="3850" max="3850" width="30.7109375" style="549" customWidth="1"/>
    <col min="3851" max="3851" width="44.42578125" style="549" customWidth="1"/>
    <col min="3852" max="4096" width="11.42578125" style="549"/>
    <col min="4097" max="4097" width="8.7109375" style="549" customWidth="1"/>
    <col min="4098" max="4098" width="45.7109375" style="549" customWidth="1"/>
    <col min="4099" max="4099" width="15.7109375" style="549" customWidth="1"/>
    <col min="4100" max="4101" width="17.7109375" style="549" customWidth="1"/>
    <col min="4102" max="4102" width="13.7109375" style="549" customWidth="1"/>
    <col min="4103" max="4103" width="34.7109375" style="549" customWidth="1"/>
    <col min="4104" max="4104" width="17.7109375" style="549" customWidth="1"/>
    <col min="4105" max="4105" width="13.7109375" style="549" customWidth="1"/>
    <col min="4106" max="4106" width="30.7109375" style="549" customWidth="1"/>
    <col min="4107" max="4107" width="44.42578125" style="549" customWidth="1"/>
    <col min="4108" max="4352" width="11.42578125" style="549"/>
    <col min="4353" max="4353" width="8.7109375" style="549" customWidth="1"/>
    <col min="4354" max="4354" width="45.7109375" style="549" customWidth="1"/>
    <col min="4355" max="4355" width="15.7109375" style="549" customWidth="1"/>
    <col min="4356" max="4357" width="17.7109375" style="549" customWidth="1"/>
    <col min="4358" max="4358" width="13.7109375" style="549" customWidth="1"/>
    <col min="4359" max="4359" width="34.7109375" style="549" customWidth="1"/>
    <col min="4360" max="4360" width="17.7109375" style="549" customWidth="1"/>
    <col min="4361" max="4361" width="13.7109375" style="549" customWidth="1"/>
    <col min="4362" max="4362" width="30.7109375" style="549" customWidth="1"/>
    <col min="4363" max="4363" width="44.42578125" style="549" customWidth="1"/>
    <col min="4364" max="4608" width="11.42578125" style="549"/>
    <col min="4609" max="4609" width="8.7109375" style="549" customWidth="1"/>
    <col min="4610" max="4610" width="45.7109375" style="549" customWidth="1"/>
    <col min="4611" max="4611" width="15.7109375" style="549" customWidth="1"/>
    <col min="4612" max="4613" width="17.7109375" style="549" customWidth="1"/>
    <col min="4614" max="4614" width="13.7109375" style="549" customWidth="1"/>
    <col min="4615" max="4615" width="34.7109375" style="549" customWidth="1"/>
    <col min="4616" max="4616" width="17.7109375" style="549" customWidth="1"/>
    <col min="4617" max="4617" width="13.7109375" style="549" customWidth="1"/>
    <col min="4618" max="4618" width="30.7109375" style="549" customWidth="1"/>
    <col min="4619" max="4619" width="44.42578125" style="549" customWidth="1"/>
    <col min="4620" max="4864" width="11.42578125" style="549"/>
    <col min="4865" max="4865" width="8.7109375" style="549" customWidth="1"/>
    <col min="4866" max="4866" width="45.7109375" style="549" customWidth="1"/>
    <col min="4867" max="4867" width="15.7109375" style="549" customWidth="1"/>
    <col min="4868" max="4869" width="17.7109375" style="549" customWidth="1"/>
    <col min="4870" max="4870" width="13.7109375" style="549" customWidth="1"/>
    <col min="4871" max="4871" width="34.7109375" style="549" customWidth="1"/>
    <col min="4872" max="4872" width="17.7109375" style="549" customWidth="1"/>
    <col min="4873" max="4873" width="13.7109375" style="549" customWidth="1"/>
    <col min="4874" max="4874" width="30.7109375" style="549" customWidth="1"/>
    <col min="4875" max="4875" width="44.42578125" style="549" customWidth="1"/>
    <col min="4876" max="5120" width="11.42578125" style="549"/>
    <col min="5121" max="5121" width="8.7109375" style="549" customWidth="1"/>
    <col min="5122" max="5122" width="45.7109375" style="549" customWidth="1"/>
    <col min="5123" max="5123" width="15.7109375" style="549" customWidth="1"/>
    <col min="5124" max="5125" width="17.7109375" style="549" customWidth="1"/>
    <col min="5126" max="5126" width="13.7109375" style="549" customWidth="1"/>
    <col min="5127" max="5127" width="34.7109375" style="549" customWidth="1"/>
    <col min="5128" max="5128" width="17.7109375" style="549" customWidth="1"/>
    <col min="5129" max="5129" width="13.7109375" style="549" customWidth="1"/>
    <col min="5130" max="5130" width="30.7109375" style="549" customWidth="1"/>
    <col min="5131" max="5131" width="44.42578125" style="549" customWidth="1"/>
    <col min="5132" max="5376" width="11.42578125" style="549"/>
    <col min="5377" max="5377" width="8.7109375" style="549" customWidth="1"/>
    <col min="5378" max="5378" width="45.7109375" style="549" customWidth="1"/>
    <col min="5379" max="5379" width="15.7109375" style="549" customWidth="1"/>
    <col min="5380" max="5381" width="17.7109375" style="549" customWidth="1"/>
    <col min="5382" max="5382" width="13.7109375" style="549" customWidth="1"/>
    <col min="5383" max="5383" width="34.7109375" style="549" customWidth="1"/>
    <col min="5384" max="5384" width="17.7109375" style="549" customWidth="1"/>
    <col min="5385" max="5385" width="13.7109375" style="549" customWidth="1"/>
    <col min="5386" max="5386" width="30.7109375" style="549" customWidth="1"/>
    <col min="5387" max="5387" width="44.42578125" style="549" customWidth="1"/>
    <col min="5388" max="5632" width="11.42578125" style="549"/>
    <col min="5633" max="5633" width="8.7109375" style="549" customWidth="1"/>
    <col min="5634" max="5634" width="45.7109375" style="549" customWidth="1"/>
    <col min="5635" max="5635" width="15.7109375" style="549" customWidth="1"/>
    <col min="5636" max="5637" width="17.7109375" style="549" customWidth="1"/>
    <col min="5638" max="5638" width="13.7109375" style="549" customWidth="1"/>
    <col min="5639" max="5639" width="34.7109375" style="549" customWidth="1"/>
    <col min="5640" max="5640" width="17.7109375" style="549" customWidth="1"/>
    <col min="5641" max="5641" width="13.7109375" style="549" customWidth="1"/>
    <col min="5642" max="5642" width="30.7109375" style="549" customWidth="1"/>
    <col min="5643" max="5643" width="44.42578125" style="549" customWidth="1"/>
    <col min="5644" max="5888" width="11.42578125" style="549"/>
    <col min="5889" max="5889" width="8.7109375" style="549" customWidth="1"/>
    <col min="5890" max="5890" width="45.7109375" style="549" customWidth="1"/>
    <col min="5891" max="5891" width="15.7109375" style="549" customWidth="1"/>
    <col min="5892" max="5893" width="17.7109375" style="549" customWidth="1"/>
    <col min="5894" max="5894" width="13.7109375" style="549" customWidth="1"/>
    <col min="5895" max="5895" width="34.7109375" style="549" customWidth="1"/>
    <col min="5896" max="5896" width="17.7109375" style="549" customWidth="1"/>
    <col min="5897" max="5897" width="13.7109375" style="549" customWidth="1"/>
    <col min="5898" max="5898" width="30.7109375" style="549" customWidth="1"/>
    <col min="5899" max="5899" width="44.42578125" style="549" customWidth="1"/>
    <col min="5900" max="6144" width="11.42578125" style="549"/>
    <col min="6145" max="6145" width="8.7109375" style="549" customWidth="1"/>
    <col min="6146" max="6146" width="45.7109375" style="549" customWidth="1"/>
    <col min="6147" max="6147" width="15.7109375" style="549" customWidth="1"/>
    <col min="6148" max="6149" width="17.7109375" style="549" customWidth="1"/>
    <col min="6150" max="6150" width="13.7109375" style="549" customWidth="1"/>
    <col min="6151" max="6151" width="34.7109375" style="549" customWidth="1"/>
    <col min="6152" max="6152" width="17.7109375" style="549" customWidth="1"/>
    <col min="6153" max="6153" width="13.7109375" style="549" customWidth="1"/>
    <col min="6154" max="6154" width="30.7109375" style="549" customWidth="1"/>
    <col min="6155" max="6155" width="44.42578125" style="549" customWidth="1"/>
    <col min="6156" max="6400" width="11.42578125" style="549"/>
    <col min="6401" max="6401" width="8.7109375" style="549" customWidth="1"/>
    <col min="6402" max="6402" width="45.7109375" style="549" customWidth="1"/>
    <col min="6403" max="6403" width="15.7109375" style="549" customWidth="1"/>
    <col min="6404" max="6405" width="17.7109375" style="549" customWidth="1"/>
    <col min="6406" max="6406" width="13.7109375" style="549" customWidth="1"/>
    <col min="6407" max="6407" width="34.7109375" style="549" customWidth="1"/>
    <col min="6408" max="6408" width="17.7109375" style="549" customWidth="1"/>
    <col min="6409" max="6409" width="13.7109375" style="549" customWidth="1"/>
    <col min="6410" max="6410" width="30.7109375" style="549" customWidth="1"/>
    <col min="6411" max="6411" width="44.42578125" style="549" customWidth="1"/>
    <col min="6412" max="6656" width="11.42578125" style="549"/>
    <col min="6657" max="6657" width="8.7109375" style="549" customWidth="1"/>
    <col min="6658" max="6658" width="45.7109375" style="549" customWidth="1"/>
    <col min="6659" max="6659" width="15.7109375" style="549" customWidth="1"/>
    <col min="6660" max="6661" width="17.7109375" style="549" customWidth="1"/>
    <col min="6662" max="6662" width="13.7109375" style="549" customWidth="1"/>
    <col min="6663" max="6663" width="34.7109375" style="549" customWidth="1"/>
    <col min="6664" max="6664" width="17.7109375" style="549" customWidth="1"/>
    <col min="6665" max="6665" width="13.7109375" style="549" customWidth="1"/>
    <col min="6666" max="6666" width="30.7109375" style="549" customWidth="1"/>
    <col min="6667" max="6667" width="44.42578125" style="549" customWidth="1"/>
    <col min="6668" max="6912" width="11.42578125" style="549"/>
    <col min="6913" max="6913" width="8.7109375" style="549" customWidth="1"/>
    <col min="6914" max="6914" width="45.7109375" style="549" customWidth="1"/>
    <col min="6915" max="6915" width="15.7109375" style="549" customWidth="1"/>
    <col min="6916" max="6917" width="17.7109375" style="549" customWidth="1"/>
    <col min="6918" max="6918" width="13.7109375" style="549" customWidth="1"/>
    <col min="6919" max="6919" width="34.7109375" style="549" customWidth="1"/>
    <col min="6920" max="6920" width="17.7109375" style="549" customWidth="1"/>
    <col min="6921" max="6921" width="13.7109375" style="549" customWidth="1"/>
    <col min="6922" max="6922" width="30.7109375" style="549" customWidth="1"/>
    <col min="6923" max="6923" width="44.42578125" style="549" customWidth="1"/>
    <col min="6924" max="7168" width="11.42578125" style="549"/>
    <col min="7169" max="7169" width="8.7109375" style="549" customWidth="1"/>
    <col min="7170" max="7170" width="45.7109375" style="549" customWidth="1"/>
    <col min="7171" max="7171" width="15.7109375" style="549" customWidth="1"/>
    <col min="7172" max="7173" width="17.7109375" style="549" customWidth="1"/>
    <col min="7174" max="7174" width="13.7109375" style="549" customWidth="1"/>
    <col min="7175" max="7175" width="34.7109375" style="549" customWidth="1"/>
    <col min="7176" max="7176" width="17.7109375" style="549" customWidth="1"/>
    <col min="7177" max="7177" width="13.7109375" style="549" customWidth="1"/>
    <col min="7178" max="7178" width="30.7109375" style="549" customWidth="1"/>
    <col min="7179" max="7179" width="44.42578125" style="549" customWidth="1"/>
    <col min="7180" max="7424" width="11.42578125" style="549"/>
    <col min="7425" max="7425" width="8.7109375" style="549" customWidth="1"/>
    <col min="7426" max="7426" width="45.7109375" style="549" customWidth="1"/>
    <col min="7427" max="7427" width="15.7109375" style="549" customWidth="1"/>
    <col min="7428" max="7429" width="17.7109375" style="549" customWidth="1"/>
    <col min="7430" max="7430" width="13.7109375" style="549" customWidth="1"/>
    <col min="7431" max="7431" width="34.7109375" style="549" customWidth="1"/>
    <col min="7432" max="7432" width="17.7109375" style="549" customWidth="1"/>
    <col min="7433" max="7433" width="13.7109375" style="549" customWidth="1"/>
    <col min="7434" max="7434" width="30.7109375" style="549" customWidth="1"/>
    <col min="7435" max="7435" width="44.42578125" style="549" customWidth="1"/>
    <col min="7436" max="7680" width="11.42578125" style="549"/>
    <col min="7681" max="7681" width="8.7109375" style="549" customWidth="1"/>
    <col min="7682" max="7682" width="45.7109375" style="549" customWidth="1"/>
    <col min="7683" max="7683" width="15.7109375" style="549" customWidth="1"/>
    <col min="7684" max="7685" width="17.7109375" style="549" customWidth="1"/>
    <col min="7686" max="7686" width="13.7109375" style="549" customWidth="1"/>
    <col min="7687" max="7687" width="34.7109375" style="549" customWidth="1"/>
    <col min="7688" max="7688" width="17.7109375" style="549" customWidth="1"/>
    <col min="7689" max="7689" width="13.7109375" style="549" customWidth="1"/>
    <col min="7690" max="7690" width="30.7109375" style="549" customWidth="1"/>
    <col min="7691" max="7691" width="44.42578125" style="549" customWidth="1"/>
    <col min="7692" max="7936" width="11.42578125" style="549"/>
    <col min="7937" max="7937" width="8.7109375" style="549" customWidth="1"/>
    <col min="7938" max="7938" width="45.7109375" style="549" customWidth="1"/>
    <col min="7939" max="7939" width="15.7109375" style="549" customWidth="1"/>
    <col min="7940" max="7941" width="17.7109375" style="549" customWidth="1"/>
    <col min="7942" max="7942" width="13.7109375" style="549" customWidth="1"/>
    <col min="7943" max="7943" width="34.7109375" style="549" customWidth="1"/>
    <col min="7944" max="7944" width="17.7109375" style="549" customWidth="1"/>
    <col min="7945" max="7945" width="13.7109375" style="549" customWidth="1"/>
    <col min="7946" max="7946" width="30.7109375" style="549" customWidth="1"/>
    <col min="7947" max="7947" width="44.42578125" style="549" customWidth="1"/>
    <col min="7948" max="8192" width="11.42578125" style="549"/>
    <col min="8193" max="8193" width="8.7109375" style="549" customWidth="1"/>
    <col min="8194" max="8194" width="45.7109375" style="549" customWidth="1"/>
    <col min="8195" max="8195" width="15.7109375" style="549" customWidth="1"/>
    <col min="8196" max="8197" width="17.7109375" style="549" customWidth="1"/>
    <col min="8198" max="8198" width="13.7109375" style="549" customWidth="1"/>
    <col min="8199" max="8199" width="34.7109375" style="549" customWidth="1"/>
    <col min="8200" max="8200" width="17.7109375" style="549" customWidth="1"/>
    <col min="8201" max="8201" width="13.7109375" style="549" customWidth="1"/>
    <col min="8202" max="8202" width="30.7109375" style="549" customWidth="1"/>
    <col min="8203" max="8203" width="44.42578125" style="549" customWidth="1"/>
    <col min="8204" max="8448" width="11.42578125" style="549"/>
    <col min="8449" max="8449" width="8.7109375" style="549" customWidth="1"/>
    <col min="8450" max="8450" width="45.7109375" style="549" customWidth="1"/>
    <col min="8451" max="8451" width="15.7109375" style="549" customWidth="1"/>
    <col min="8452" max="8453" width="17.7109375" style="549" customWidth="1"/>
    <col min="8454" max="8454" width="13.7109375" style="549" customWidth="1"/>
    <col min="8455" max="8455" width="34.7109375" style="549" customWidth="1"/>
    <col min="8456" max="8456" width="17.7109375" style="549" customWidth="1"/>
    <col min="8457" max="8457" width="13.7109375" style="549" customWidth="1"/>
    <col min="8458" max="8458" width="30.7109375" style="549" customWidth="1"/>
    <col min="8459" max="8459" width="44.42578125" style="549" customWidth="1"/>
    <col min="8460" max="8704" width="11.42578125" style="549"/>
    <col min="8705" max="8705" width="8.7109375" style="549" customWidth="1"/>
    <col min="8706" max="8706" width="45.7109375" style="549" customWidth="1"/>
    <col min="8707" max="8707" width="15.7109375" style="549" customWidth="1"/>
    <col min="8708" max="8709" width="17.7109375" style="549" customWidth="1"/>
    <col min="8710" max="8710" width="13.7109375" style="549" customWidth="1"/>
    <col min="8711" max="8711" width="34.7109375" style="549" customWidth="1"/>
    <col min="8712" max="8712" width="17.7109375" style="549" customWidth="1"/>
    <col min="8713" max="8713" width="13.7109375" style="549" customWidth="1"/>
    <col min="8714" max="8714" width="30.7109375" style="549" customWidth="1"/>
    <col min="8715" max="8715" width="44.42578125" style="549" customWidth="1"/>
    <col min="8716" max="8960" width="11.42578125" style="549"/>
    <col min="8961" max="8961" width="8.7109375" style="549" customWidth="1"/>
    <col min="8962" max="8962" width="45.7109375" style="549" customWidth="1"/>
    <col min="8963" max="8963" width="15.7109375" style="549" customWidth="1"/>
    <col min="8964" max="8965" width="17.7109375" style="549" customWidth="1"/>
    <col min="8966" max="8966" width="13.7109375" style="549" customWidth="1"/>
    <col min="8967" max="8967" width="34.7109375" style="549" customWidth="1"/>
    <col min="8968" max="8968" width="17.7109375" style="549" customWidth="1"/>
    <col min="8969" max="8969" width="13.7109375" style="549" customWidth="1"/>
    <col min="8970" max="8970" width="30.7109375" style="549" customWidth="1"/>
    <col min="8971" max="8971" width="44.42578125" style="549" customWidth="1"/>
    <col min="8972" max="9216" width="11.42578125" style="549"/>
    <col min="9217" max="9217" width="8.7109375" style="549" customWidth="1"/>
    <col min="9218" max="9218" width="45.7109375" style="549" customWidth="1"/>
    <col min="9219" max="9219" width="15.7109375" style="549" customWidth="1"/>
    <col min="9220" max="9221" width="17.7109375" style="549" customWidth="1"/>
    <col min="9222" max="9222" width="13.7109375" style="549" customWidth="1"/>
    <col min="9223" max="9223" width="34.7109375" style="549" customWidth="1"/>
    <col min="9224" max="9224" width="17.7109375" style="549" customWidth="1"/>
    <col min="9225" max="9225" width="13.7109375" style="549" customWidth="1"/>
    <col min="9226" max="9226" width="30.7109375" style="549" customWidth="1"/>
    <col min="9227" max="9227" width="44.42578125" style="549" customWidth="1"/>
    <col min="9228" max="9472" width="11.42578125" style="549"/>
    <col min="9473" max="9473" width="8.7109375" style="549" customWidth="1"/>
    <col min="9474" max="9474" width="45.7109375" style="549" customWidth="1"/>
    <col min="9475" max="9475" width="15.7109375" style="549" customWidth="1"/>
    <col min="9476" max="9477" width="17.7109375" style="549" customWidth="1"/>
    <col min="9478" max="9478" width="13.7109375" style="549" customWidth="1"/>
    <col min="9479" max="9479" width="34.7109375" style="549" customWidth="1"/>
    <col min="9480" max="9480" width="17.7109375" style="549" customWidth="1"/>
    <col min="9481" max="9481" width="13.7109375" style="549" customWidth="1"/>
    <col min="9482" max="9482" width="30.7109375" style="549" customWidth="1"/>
    <col min="9483" max="9483" width="44.42578125" style="549" customWidth="1"/>
    <col min="9484" max="9728" width="11.42578125" style="549"/>
    <col min="9729" max="9729" width="8.7109375" style="549" customWidth="1"/>
    <col min="9730" max="9730" width="45.7109375" style="549" customWidth="1"/>
    <col min="9731" max="9731" width="15.7109375" style="549" customWidth="1"/>
    <col min="9732" max="9733" width="17.7109375" style="549" customWidth="1"/>
    <col min="9734" max="9734" width="13.7109375" style="549" customWidth="1"/>
    <col min="9735" max="9735" width="34.7109375" style="549" customWidth="1"/>
    <col min="9736" max="9736" width="17.7109375" style="549" customWidth="1"/>
    <col min="9737" max="9737" width="13.7109375" style="549" customWidth="1"/>
    <col min="9738" max="9738" width="30.7109375" style="549" customWidth="1"/>
    <col min="9739" max="9739" width="44.42578125" style="549" customWidth="1"/>
    <col min="9740" max="9984" width="11.42578125" style="549"/>
    <col min="9985" max="9985" width="8.7109375" style="549" customWidth="1"/>
    <col min="9986" max="9986" width="45.7109375" style="549" customWidth="1"/>
    <col min="9987" max="9987" width="15.7109375" style="549" customWidth="1"/>
    <col min="9988" max="9989" width="17.7109375" style="549" customWidth="1"/>
    <col min="9990" max="9990" width="13.7109375" style="549" customWidth="1"/>
    <col min="9991" max="9991" width="34.7109375" style="549" customWidth="1"/>
    <col min="9992" max="9992" width="17.7109375" style="549" customWidth="1"/>
    <col min="9993" max="9993" width="13.7109375" style="549" customWidth="1"/>
    <col min="9994" max="9994" width="30.7109375" style="549" customWidth="1"/>
    <col min="9995" max="9995" width="44.42578125" style="549" customWidth="1"/>
    <col min="9996" max="10240" width="11.42578125" style="549"/>
    <col min="10241" max="10241" width="8.7109375" style="549" customWidth="1"/>
    <col min="10242" max="10242" width="45.7109375" style="549" customWidth="1"/>
    <col min="10243" max="10243" width="15.7109375" style="549" customWidth="1"/>
    <col min="10244" max="10245" width="17.7109375" style="549" customWidth="1"/>
    <col min="10246" max="10246" width="13.7109375" style="549" customWidth="1"/>
    <col min="10247" max="10247" width="34.7109375" style="549" customWidth="1"/>
    <col min="10248" max="10248" width="17.7109375" style="549" customWidth="1"/>
    <col min="10249" max="10249" width="13.7109375" style="549" customWidth="1"/>
    <col min="10250" max="10250" width="30.7109375" style="549" customWidth="1"/>
    <col min="10251" max="10251" width="44.42578125" style="549" customWidth="1"/>
    <col min="10252" max="10496" width="11.42578125" style="549"/>
    <col min="10497" max="10497" width="8.7109375" style="549" customWidth="1"/>
    <col min="10498" max="10498" width="45.7109375" style="549" customWidth="1"/>
    <col min="10499" max="10499" width="15.7109375" style="549" customWidth="1"/>
    <col min="10500" max="10501" width="17.7109375" style="549" customWidth="1"/>
    <col min="10502" max="10502" width="13.7109375" style="549" customWidth="1"/>
    <col min="10503" max="10503" width="34.7109375" style="549" customWidth="1"/>
    <col min="10504" max="10504" width="17.7109375" style="549" customWidth="1"/>
    <col min="10505" max="10505" width="13.7109375" style="549" customWidth="1"/>
    <col min="10506" max="10506" width="30.7109375" style="549" customWidth="1"/>
    <col min="10507" max="10507" width="44.42578125" style="549" customWidth="1"/>
    <col min="10508" max="10752" width="11.42578125" style="549"/>
    <col min="10753" max="10753" width="8.7109375" style="549" customWidth="1"/>
    <col min="10754" max="10754" width="45.7109375" style="549" customWidth="1"/>
    <col min="10755" max="10755" width="15.7109375" style="549" customWidth="1"/>
    <col min="10756" max="10757" width="17.7109375" style="549" customWidth="1"/>
    <col min="10758" max="10758" width="13.7109375" style="549" customWidth="1"/>
    <col min="10759" max="10759" width="34.7109375" style="549" customWidth="1"/>
    <col min="10760" max="10760" width="17.7109375" style="549" customWidth="1"/>
    <col min="10761" max="10761" width="13.7109375" style="549" customWidth="1"/>
    <col min="10762" max="10762" width="30.7109375" style="549" customWidth="1"/>
    <col min="10763" max="10763" width="44.42578125" style="549" customWidth="1"/>
    <col min="10764" max="11008" width="11.42578125" style="549"/>
    <col min="11009" max="11009" width="8.7109375" style="549" customWidth="1"/>
    <col min="11010" max="11010" width="45.7109375" style="549" customWidth="1"/>
    <col min="11011" max="11011" width="15.7109375" style="549" customWidth="1"/>
    <col min="11012" max="11013" width="17.7109375" style="549" customWidth="1"/>
    <col min="11014" max="11014" width="13.7109375" style="549" customWidth="1"/>
    <col min="11015" max="11015" width="34.7109375" style="549" customWidth="1"/>
    <col min="11016" max="11016" width="17.7109375" style="549" customWidth="1"/>
    <col min="11017" max="11017" width="13.7109375" style="549" customWidth="1"/>
    <col min="11018" max="11018" width="30.7109375" style="549" customWidth="1"/>
    <col min="11019" max="11019" width="44.42578125" style="549" customWidth="1"/>
    <col min="11020" max="11264" width="11.42578125" style="549"/>
    <col min="11265" max="11265" width="8.7109375" style="549" customWidth="1"/>
    <col min="11266" max="11266" width="45.7109375" style="549" customWidth="1"/>
    <col min="11267" max="11267" width="15.7109375" style="549" customWidth="1"/>
    <col min="11268" max="11269" width="17.7109375" style="549" customWidth="1"/>
    <col min="11270" max="11270" width="13.7109375" style="549" customWidth="1"/>
    <col min="11271" max="11271" width="34.7109375" style="549" customWidth="1"/>
    <col min="11272" max="11272" width="17.7109375" style="549" customWidth="1"/>
    <col min="11273" max="11273" width="13.7109375" style="549" customWidth="1"/>
    <col min="11274" max="11274" width="30.7109375" style="549" customWidth="1"/>
    <col min="11275" max="11275" width="44.42578125" style="549" customWidth="1"/>
    <col min="11276" max="11520" width="11.42578125" style="549"/>
    <col min="11521" max="11521" width="8.7109375" style="549" customWidth="1"/>
    <col min="11522" max="11522" width="45.7109375" style="549" customWidth="1"/>
    <col min="11523" max="11523" width="15.7109375" style="549" customWidth="1"/>
    <col min="11524" max="11525" width="17.7109375" style="549" customWidth="1"/>
    <col min="11526" max="11526" width="13.7109375" style="549" customWidth="1"/>
    <col min="11527" max="11527" width="34.7109375" style="549" customWidth="1"/>
    <col min="11528" max="11528" width="17.7109375" style="549" customWidth="1"/>
    <col min="11529" max="11529" width="13.7109375" style="549" customWidth="1"/>
    <col min="11530" max="11530" width="30.7109375" style="549" customWidth="1"/>
    <col min="11531" max="11531" width="44.42578125" style="549" customWidth="1"/>
    <col min="11532" max="11776" width="11.42578125" style="549"/>
    <col min="11777" max="11777" width="8.7109375" style="549" customWidth="1"/>
    <col min="11778" max="11778" width="45.7109375" style="549" customWidth="1"/>
    <col min="11779" max="11779" width="15.7109375" style="549" customWidth="1"/>
    <col min="11780" max="11781" width="17.7109375" style="549" customWidth="1"/>
    <col min="11782" max="11782" width="13.7109375" style="549" customWidth="1"/>
    <col min="11783" max="11783" width="34.7109375" style="549" customWidth="1"/>
    <col min="11784" max="11784" width="17.7109375" style="549" customWidth="1"/>
    <col min="11785" max="11785" width="13.7109375" style="549" customWidth="1"/>
    <col min="11786" max="11786" width="30.7109375" style="549" customWidth="1"/>
    <col min="11787" max="11787" width="44.42578125" style="549" customWidth="1"/>
    <col min="11788" max="12032" width="11.42578125" style="549"/>
    <col min="12033" max="12033" width="8.7109375" style="549" customWidth="1"/>
    <col min="12034" max="12034" width="45.7109375" style="549" customWidth="1"/>
    <col min="12035" max="12035" width="15.7109375" style="549" customWidth="1"/>
    <col min="12036" max="12037" width="17.7109375" style="549" customWidth="1"/>
    <col min="12038" max="12038" width="13.7109375" style="549" customWidth="1"/>
    <col min="12039" max="12039" width="34.7109375" style="549" customWidth="1"/>
    <col min="12040" max="12040" width="17.7109375" style="549" customWidth="1"/>
    <col min="12041" max="12041" width="13.7109375" style="549" customWidth="1"/>
    <col min="12042" max="12042" width="30.7109375" style="549" customWidth="1"/>
    <col min="12043" max="12043" width="44.42578125" style="549" customWidth="1"/>
    <col min="12044" max="12288" width="11.42578125" style="549"/>
    <col min="12289" max="12289" width="8.7109375" style="549" customWidth="1"/>
    <col min="12290" max="12290" width="45.7109375" style="549" customWidth="1"/>
    <col min="12291" max="12291" width="15.7109375" style="549" customWidth="1"/>
    <col min="12292" max="12293" width="17.7109375" style="549" customWidth="1"/>
    <col min="12294" max="12294" width="13.7109375" style="549" customWidth="1"/>
    <col min="12295" max="12295" width="34.7109375" style="549" customWidth="1"/>
    <col min="12296" max="12296" width="17.7109375" style="549" customWidth="1"/>
    <col min="12297" max="12297" width="13.7109375" style="549" customWidth="1"/>
    <col min="12298" max="12298" width="30.7109375" style="549" customWidth="1"/>
    <col min="12299" max="12299" width="44.42578125" style="549" customWidth="1"/>
    <col min="12300" max="12544" width="11.42578125" style="549"/>
    <col min="12545" max="12545" width="8.7109375" style="549" customWidth="1"/>
    <col min="12546" max="12546" width="45.7109375" style="549" customWidth="1"/>
    <col min="12547" max="12547" width="15.7109375" style="549" customWidth="1"/>
    <col min="12548" max="12549" width="17.7109375" style="549" customWidth="1"/>
    <col min="12550" max="12550" width="13.7109375" style="549" customWidth="1"/>
    <col min="12551" max="12551" width="34.7109375" style="549" customWidth="1"/>
    <col min="12552" max="12552" width="17.7109375" style="549" customWidth="1"/>
    <col min="12553" max="12553" width="13.7109375" style="549" customWidth="1"/>
    <col min="12554" max="12554" width="30.7109375" style="549" customWidth="1"/>
    <col min="12555" max="12555" width="44.42578125" style="549" customWidth="1"/>
    <col min="12556" max="12800" width="11.42578125" style="549"/>
    <col min="12801" max="12801" width="8.7109375" style="549" customWidth="1"/>
    <col min="12802" max="12802" width="45.7109375" style="549" customWidth="1"/>
    <col min="12803" max="12803" width="15.7109375" style="549" customWidth="1"/>
    <col min="12804" max="12805" width="17.7109375" style="549" customWidth="1"/>
    <col min="12806" max="12806" width="13.7109375" style="549" customWidth="1"/>
    <col min="12807" max="12807" width="34.7109375" style="549" customWidth="1"/>
    <col min="12808" max="12808" width="17.7109375" style="549" customWidth="1"/>
    <col min="12809" max="12809" width="13.7109375" style="549" customWidth="1"/>
    <col min="12810" max="12810" width="30.7109375" style="549" customWidth="1"/>
    <col min="12811" max="12811" width="44.42578125" style="549" customWidth="1"/>
    <col min="12812" max="13056" width="11.42578125" style="549"/>
    <col min="13057" max="13057" width="8.7109375" style="549" customWidth="1"/>
    <col min="13058" max="13058" width="45.7109375" style="549" customWidth="1"/>
    <col min="13059" max="13059" width="15.7109375" style="549" customWidth="1"/>
    <col min="13060" max="13061" width="17.7109375" style="549" customWidth="1"/>
    <col min="13062" max="13062" width="13.7109375" style="549" customWidth="1"/>
    <col min="13063" max="13063" width="34.7109375" style="549" customWidth="1"/>
    <col min="13064" max="13064" width="17.7109375" style="549" customWidth="1"/>
    <col min="13065" max="13065" width="13.7109375" style="549" customWidth="1"/>
    <col min="13066" max="13066" width="30.7109375" style="549" customWidth="1"/>
    <col min="13067" max="13067" width="44.42578125" style="549" customWidth="1"/>
    <col min="13068" max="13312" width="11.42578125" style="549"/>
    <col min="13313" max="13313" width="8.7109375" style="549" customWidth="1"/>
    <col min="13314" max="13314" width="45.7109375" style="549" customWidth="1"/>
    <col min="13315" max="13315" width="15.7109375" style="549" customWidth="1"/>
    <col min="13316" max="13317" width="17.7109375" style="549" customWidth="1"/>
    <col min="13318" max="13318" width="13.7109375" style="549" customWidth="1"/>
    <col min="13319" max="13319" width="34.7109375" style="549" customWidth="1"/>
    <col min="13320" max="13320" width="17.7109375" style="549" customWidth="1"/>
    <col min="13321" max="13321" width="13.7109375" style="549" customWidth="1"/>
    <col min="13322" max="13322" width="30.7109375" style="549" customWidth="1"/>
    <col min="13323" max="13323" width="44.42578125" style="549" customWidth="1"/>
    <col min="13324" max="13568" width="11.42578125" style="549"/>
    <col min="13569" max="13569" width="8.7109375" style="549" customWidth="1"/>
    <col min="13570" max="13570" width="45.7109375" style="549" customWidth="1"/>
    <col min="13571" max="13571" width="15.7109375" style="549" customWidth="1"/>
    <col min="13572" max="13573" width="17.7109375" style="549" customWidth="1"/>
    <col min="13574" max="13574" width="13.7109375" style="549" customWidth="1"/>
    <col min="13575" max="13575" width="34.7109375" style="549" customWidth="1"/>
    <col min="13576" max="13576" width="17.7109375" style="549" customWidth="1"/>
    <col min="13577" max="13577" width="13.7109375" style="549" customWidth="1"/>
    <col min="13578" max="13578" width="30.7109375" style="549" customWidth="1"/>
    <col min="13579" max="13579" width="44.42578125" style="549" customWidth="1"/>
    <col min="13580" max="13824" width="11.42578125" style="549"/>
    <col min="13825" max="13825" width="8.7109375" style="549" customWidth="1"/>
    <col min="13826" max="13826" width="45.7109375" style="549" customWidth="1"/>
    <col min="13827" max="13827" width="15.7109375" style="549" customWidth="1"/>
    <col min="13828" max="13829" width="17.7109375" style="549" customWidth="1"/>
    <col min="13830" max="13830" width="13.7109375" style="549" customWidth="1"/>
    <col min="13831" max="13831" width="34.7109375" style="549" customWidth="1"/>
    <col min="13832" max="13832" width="17.7109375" style="549" customWidth="1"/>
    <col min="13833" max="13833" width="13.7109375" style="549" customWidth="1"/>
    <col min="13834" max="13834" width="30.7109375" style="549" customWidth="1"/>
    <col min="13835" max="13835" width="44.42578125" style="549" customWidth="1"/>
    <col min="13836" max="14080" width="11.42578125" style="549"/>
    <col min="14081" max="14081" width="8.7109375" style="549" customWidth="1"/>
    <col min="14082" max="14082" width="45.7109375" style="549" customWidth="1"/>
    <col min="14083" max="14083" width="15.7109375" style="549" customWidth="1"/>
    <col min="14084" max="14085" width="17.7109375" style="549" customWidth="1"/>
    <col min="14086" max="14086" width="13.7109375" style="549" customWidth="1"/>
    <col min="14087" max="14087" width="34.7109375" style="549" customWidth="1"/>
    <col min="14088" max="14088" width="17.7109375" style="549" customWidth="1"/>
    <col min="14089" max="14089" width="13.7109375" style="549" customWidth="1"/>
    <col min="14090" max="14090" width="30.7109375" style="549" customWidth="1"/>
    <col min="14091" max="14091" width="44.42578125" style="549" customWidth="1"/>
    <col min="14092" max="14336" width="11.42578125" style="549"/>
    <col min="14337" max="14337" width="8.7109375" style="549" customWidth="1"/>
    <col min="14338" max="14338" width="45.7109375" style="549" customWidth="1"/>
    <col min="14339" max="14339" width="15.7109375" style="549" customWidth="1"/>
    <col min="14340" max="14341" width="17.7109375" style="549" customWidth="1"/>
    <col min="14342" max="14342" width="13.7109375" style="549" customWidth="1"/>
    <col min="14343" max="14343" width="34.7109375" style="549" customWidth="1"/>
    <col min="14344" max="14344" width="17.7109375" style="549" customWidth="1"/>
    <col min="14345" max="14345" width="13.7109375" style="549" customWidth="1"/>
    <col min="14346" max="14346" width="30.7109375" style="549" customWidth="1"/>
    <col min="14347" max="14347" width="44.42578125" style="549" customWidth="1"/>
    <col min="14348" max="14592" width="11.42578125" style="549"/>
    <col min="14593" max="14593" width="8.7109375" style="549" customWidth="1"/>
    <col min="14594" max="14594" width="45.7109375" style="549" customWidth="1"/>
    <col min="14595" max="14595" width="15.7109375" style="549" customWidth="1"/>
    <col min="14596" max="14597" width="17.7109375" style="549" customWidth="1"/>
    <col min="14598" max="14598" width="13.7109375" style="549" customWidth="1"/>
    <col min="14599" max="14599" width="34.7109375" style="549" customWidth="1"/>
    <col min="14600" max="14600" width="17.7109375" style="549" customWidth="1"/>
    <col min="14601" max="14601" width="13.7109375" style="549" customWidth="1"/>
    <col min="14602" max="14602" width="30.7109375" style="549" customWidth="1"/>
    <col min="14603" max="14603" width="44.42578125" style="549" customWidth="1"/>
    <col min="14604" max="14848" width="11.42578125" style="549"/>
    <col min="14849" max="14849" width="8.7109375" style="549" customWidth="1"/>
    <col min="14850" max="14850" width="45.7109375" style="549" customWidth="1"/>
    <col min="14851" max="14851" width="15.7109375" style="549" customWidth="1"/>
    <col min="14852" max="14853" width="17.7109375" style="549" customWidth="1"/>
    <col min="14854" max="14854" width="13.7109375" style="549" customWidth="1"/>
    <col min="14855" max="14855" width="34.7109375" style="549" customWidth="1"/>
    <col min="14856" max="14856" width="17.7109375" style="549" customWidth="1"/>
    <col min="14857" max="14857" width="13.7109375" style="549" customWidth="1"/>
    <col min="14858" max="14858" width="30.7109375" style="549" customWidth="1"/>
    <col min="14859" max="14859" width="44.42578125" style="549" customWidth="1"/>
    <col min="14860" max="15104" width="11.42578125" style="549"/>
    <col min="15105" max="15105" width="8.7109375" style="549" customWidth="1"/>
    <col min="15106" max="15106" width="45.7109375" style="549" customWidth="1"/>
    <col min="15107" max="15107" width="15.7109375" style="549" customWidth="1"/>
    <col min="15108" max="15109" width="17.7109375" style="549" customWidth="1"/>
    <col min="15110" max="15110" width="13.7109375" style="549" customWidth="1"/>
    <col min="15111" max="15111" width="34.7109375" style="549" customWidth="1"/>
    <col min="15112" max="15112" width="17.7109375" style="549" customWidth="1"/>
    <col min="15113" max="15113" width="13.7109375" style="549" customWidth="1"/>
    <col min="15114" max="15114" width="30.7109375" style="549" customWidth="1"/>
    <col min="15115" max="15115" width="44.42578125" style="549" customWidth="1"/>
    <col min="15116" max="15360" width="11.42578125" style="549"/>
    <col min="15361" max="15361" width="8.7109375" style="549" customWidth="1"/>
    <col min="15362" max="15362" width="45.7109375" style="549" customWidth="1"/>
    <col min="15363" max="15363" width="15.7109375" style="549" customWidth="1"/>
    <col min="15364" max="15365" width="17.7109375" style="549" customWidth="1"/>
    <col min="15366" max="15366" width="13.7109375" style="549" customWidth="1"/>
    <col min="15367" max="15367" width="34.7109375" style="549" customWidth="1"/>
    <col min="15368" max="15368" width="17.7109375" style="549" customWidth="1"/>
    <col min="15369" max="15369" width="13.7109375" style="549" customWidth="1"/>
    <col min="15370" max="15370" width="30.7109375" style="549" customWidth="1"/>
    <col min="15371" max="15371" width="44.42578125" style="549" customWidth="1"/>
    <col min="15372" max="15616" width="11.42578125" style="549"/>
    <col min="15617" max="15617" width="8.7109375" style="549" customWidth="1"/>
    <col min="15618" max="15618" width="45.7109375" style="549" customWidth="1"/>
    <col min="15619" max="15619" width="15.7109375" style="549" customWidth="1"/>
    <col min="15620" max="15621" width="17.7109375" style="549" customWidth="1"/>
    <col min="15622" max="15622" width="13.7109375" style="549" customWidth="1"/>
    <col min="15623" max="15623" width="34.7109375" style="549" customWidth="1"/>
    <col min="15624" max="15624" width="17.7109375" style="549" customWidth="1"/>
    <col min="15625" max="15625" width="13.7109375" style="549" customWidth="1"/>
    <col min="15626" max="15626" width="30.7109375" style="549" customWidth="1"/>
    <col min="15627" max="15627" width="44.42578125" style="549" customWidth="1"/>
    <col min="15628" max="15872" width="11.42578125" style="549"/>
    <col min="15873" max="15873" width="8.7109375" style="549" customWidth="1"/>
    <col min="15874" max="15874" width="45.7109375" style="549" customWidth="1"/>
    <col min="15875" max="15875" width="15.7109375" style="549" customWidth="1"/>
    <col min="15876" max="15877" width="17.7109375" style="549" customWidth="1"/>
    <col min="15878" max="15878" width="13.7109375" style="549" customWidth="1"/>
    <col min="15879" max="15879" width="34.7109375" style="549" customWidth="1"/>
    <col min="15880" max="15880" width="17.7109375" style="549" customWidth="1"/>
    <col min="15881" max="15881" width="13.7109375" style="549" customWidth="1"/>
    <col min="15882" max="15882" width="30.7109375" style="549" customWidth="1"/>
    <col min="15883" max="15883" width="44.42578125" style="549" customWidth="1"/>
    <col min="15884" max="16128" width="11.42578125" style="549"/>
    <col min="16129" max="16129" width="8.7109375" style="549" customWidth="1"/>
    <col min="16130" max="16130" width="45.7109375" style="549" customWidth="1"/>
    <col min="16131" max="16131" width="15.7109375" style="549" customWidth="1"/>
    <col min="16132" max="16133" width="17.7109375" style="549" customWidth="1"/>
    <col min="16134" max="16134" width="13.7109375" style="549" customWidth="1"/>
    <col min="16135" max="16135" width="34.7109375" style="549" customWidth="1"/>
    <col min="16136" max="16136" width="17.7109375" style="549" customWidth="1"/>
    <col min="16137" max="16137" width="13.7109375" style="549" customWidth="1"/>
    <col min="16138" max="16138" width="30.7109375" style="549" customWidth="1"/>
    <col min="16139" max="16139" width="44.42578125" style="549" customWidth="1"/>
    <col min="16140" max="16384" width="11.42578125" style="549"/>
  </cols>
  <sheetData>
    <row r="1" spans="1:12" ht="18.75" x14ac:dyDescent="0.25">
      <c r="J1" s="909"/>
    </row>
    <row r="2" spans="1:12" s="544" customFormat="1" ht="18.75" customHeight="1" x14ac:dyDescent="0.25">
      <c r="A2" s="2130" t="s">
        <v>1507</v>
      </c>
      <c r="B2" s="2130"/>
      <c r="C2" s="2130"/>
      <c r="D2" s="2130"/>
      <c r="E2" s="2130"/>
      <c r="F2" s="2130"/>
      <c r="G2" s="2130"/>
      <c r="H2" s="2130"/>
      <c r="I2" s="2130"/>
      <c r="J2" s="2130"/>
    </row>
    <row r="3" spans="1:12" s="544" customFormat="1" ht="42" customHeight="1" x14ac:dyDescent="0.25">
      <c r="A3" s="2131" t="s">
        <v>419</v>
      </c>
      <c r="B3" s="2131"/>
      <c r="C3" s="2131"/>
      <c r="D3" s="2131"/>
      <c r="E3" s="2131"/>
      <c r="F3" s="2131"/>
      <c r="G3" s="2131"/>
      <c r="H3" s="2131"/>
      <c r="I3" s="2131"/>
      <c r="J3" s="2131"/>
    </row>
    <row r="4" spans="1:12" s="48" customFormat="1" ht="21.75" customHeight="1" x14ac:dyDescent="0.25">
      <c r="A4" s="2132" t="s">
        <v>1468</v>
      </c>
      <c r="B4" s="2132"/>
      <c r="C4" s="2132"/>
      <c r="D4" s="2132"/>
      <c r="E4" s="2132"/>
      <c r="F4" s="2132"/>
      <c r="G4" s="2132"/>
      <c r="H4" s="2132"/>
      <c r="I4" s="2132"/>
      <c r="J4" s="2132"/>
    </row>
    <row r="5" spans="1:12" s="69" customFormat="1" ht="15" customHeight="1" x14ac:dyDescent="0.25">
      <c r="A5" s="1301"/>
      <c r="B5" s="1301"/>
      <c r="C5" s="1301"/>
      <c r="D5" s="1301"/>
      <c r="E5" s="1301"/>
      <c r="F5" s="1301"/>
      <c r="G5" s="1301"/>
      <c r="H5" s="1301"/>
      <c r="I5" s="1301"/>
      <c r="J5" s="1301"/>
    </row>
    <row r="6" spans="1:12" s="49" customFormat="1" ht="129.75" customHeight="1" x14ac:dyDescent="0.25">
      <c r="A6" s="1306" t="s">
        <v>1</v>
      </c>
      <c r="B6" s="1307" t="s">
        <v>2</v>
      </c>
      <c r="C6" s="1307" t="s">
        <v>3</v>
      </c>
      <c r="D6" s="1308" t="s">
        <v>1459</v>
      </c>
      <c r="E6" s="1309" t="s">
        <v>1551</v>
      </c>
      <c r="F6" s="1309" t="s">
        <v>4</v>
      </c>
      <c r="G6" s="1307" t="s">
        <v>5</v>
      </c>
      <c r="H6" s="1307" t="s">
        <v>1552</v>
      </c>
      <c r="I6" s="1307" t="s">
        <v>6</v>
      </c>
      <c r="J6" s="1307" t="s">
        <v>7</v>
      </c>
    </row>
    <row r="7" spans="1:12" s="545" customFormat="1" ht="18.75" x14ac:dyDescent="0.25">
      <c r="A7" s="1345">
        <v>1</v>
      </c>
      <c r="B7" s="1346">
        <v>2</v>
      </c>
      <c r="C7" s="1346">
        <v>3</v>
      </c>
      <c r="D7" s="1346">
        <v>4</v>
      </c>
      <c r="E7" s="1346">
        <v>5</v>
      </c>
      <c r="F7" s="1346">
        <v>6</v>
      </c>
      <c r="G7" s="1346">
        <v>7</v>
      </c>
      <c r="H7" s="1346">
        <v>8</v>
      </c>
      <c r="I7" s="1346">
        <v>9</v>
      </c>
      <c r="J7" s="1347">
        <v>10</v>
      </c>
    </row>
    <row r="8" spans="1:12" s="50" customFormat="1" ht="33.75" customHeight="1" x14ac:dyDescent="0.25">
      <c r="A8" s="2133" t="s">
        <v>378</v>
      </c>
      <c r="B8" s="2133"/>
      <c r="C8" s="2133"/>
      <c r="D8" s="2133"/>
      <c r="E8" s="2133"/>
      <c r="F8" s="2133"/>
      <c r="G8" s="2133"/>
      <c r="H8" s="2133"/>
      <c r="I8" s="2133"/>
      <c r="J8" s="2133"/>
    </row>
    <row r="9" spans="1:12" s="50" customFormat="1" ht="117.75" customHeight="1" x14ac:dyDescent="0.25">
      <c r="A9" s="1348" t="s">
        <v>9</v>
      </c>
      <c r="B9" s="1349" t="s">
        <v>1133</v>
      </c>
      <c r="C9" s="1349" t="s">
        <v>19</v>
      </c>
      <c r="D9" s="1350">
        <f>D10+D11</f>
        <v>0</v>
      </c>
      <c r="E9" s="1350">
        <f>E10+E11</f>
        <v>0</v>
      </c>
      <c r="F9" s="1350">
        <v>0</v>
      </c>
      <c r="G9" s="1351"/>
      <c r="H9" s="1350">
        <f>H10+H11</f>
        <v>0</v>
      </c>
      <c r="I9" s="1350">
        <f>F9</f>
        <v>0</v>
      </c>
      <c r="J9" s="1352"/>
    </row>
    <row r="10" spans="1:12" s="50" customFormat="1" ht="113.25" customHeight="1" x14ac:dyDescent="0.25">
      <c r="A10" s="1353" t="s">
        <v>21</v>
      </c>
      <c r="B10" s="1354" t="s">
        <v>1134</v>
      </c>
      <c r="C10" s="1354" t="s">
        <v>19</v>
      </c>
      <c r="D10" s="1355">
        <v>0</v>
      </c>
      <c r="E10" s="1355">
        <v>0</v>
      </c>
      <c r="F10" s="1355">
        <v>0</v>
      </c>
      <c r="G10" s="1356" t="s">
        <v>609</v>
      </c>
      <c r="H10" s="1355">
        <f>E10</f>
        <v>0</v>
      </c>
      <c r="I10" s="1355">
        <f>F10</f>
        <v>0</v>
      </c>
      <c r="J10" s="1357"/>
      <c r="L10" s="70"/>
    </row>
    <row r="11" spans="1:12" s="50" customFormat="1" ht="92.25" customHeight="1" x14ac:dyDescent="0.25">
      <c r="A11" s="1353" t="s">
        <v>25</v>
      </c>
      <c r="B11" s="1354" t="s">
        <v>1135</v>
      </c>
      <c r="C11" s="1354" t="s">
        <v>19</v>
      </c>
      <c r="D11" s="1355">
        <v>0</v>
      </c>
      <c r="E11" s="1355">
        <v>0</v>
      </c>
      <c r="F11" s="1355">
        <v>0</v>
      </c>
      <c r="G11" s="1358"/>
      <c r="H11" s="1355">
        <v>0</v>
      </c>
      <c r="I11" s="1355">
        <f>F11</f>
        <v>0</v>
      </c>
      <c r="J11" s="1356" t="s">
        <v>1715</v>
      </c>
      <c r="K11" s="71"/>
    </row>
    <row r="12" spans="1:12" s="50" customFormat="1" ht="185.25" customHeight="1" x14ac:dyDescent="0.3">
      <c r="A12" s="1359"/>
      <c r="B12" s="1360" t="s">
        <v>38</v>
      </c>
      <c r="C12" s="1349" t="s">
        <v>19</v>
      </c>
      <c r="D12" s="1361">
        <f>D9</f>
        <v>0</v>
      </c>
      <c r="E12" s="1361">
        <f>E9</f>
        <v>0</v>
      </c>
      <c r="F12" s="1350">
        <v>0</v>
      </c>
      <c r="G12" s="1625"/>
      <c r="H12" s="1361">
        <f>H9</f>
        <v>0</v>
      </c>
      <c r="I12" s="1361">
        <f>I9</f>
        <v>0</v>
      </c>
      <c r="J12" s="1625"/>
    </row>
    <row r="13" spans="1:12" s="50" customFormat="1" ht="36.75" customHeight="1" x14ac:dyDescent="0.25">
      <c r="A13" s="2133" t="s">
        <v>1197</v>
      </c>
      <c r="B13" s="2133" t="s">
        <v>268</v>
      </c>
      <c r="C13" s="2133" t="s">
        <v>19</v>
      </c>
      <c r="D13" s="2133">
        <v>225</v>
      </c>
      <c r="E13" s="2133">
        <v>225</v>
      </c>
      <c r="F13" s="2133">
        <f>E13/D13*100</f>
        <v>100</v>
      </c>
      <c r="G13" s="2133" t="s">
        <v>269</v>
      </c>
      <c r="H13" s="2133">
        <v>225</v>
      </c>
      <c r="I13" s="2133">
        <f>H13*100/D13</f>
        <v>100</v>
      </c>
      <c r="J13" s="2133"/>
    </row>
    <row r="14" spans="1:12" s="50" customFormat="1" ht="102.75" customHeight="1" x14ac:dyDescent="0.25">
      <c r="A14" s="1351" t="s">
        <v>9</v>
      </c>
      <c r="B14" s="1363" t="s">
        <v>1136</v>
      </c>
      <c r="C14" s="1364" t="s">
        <v>19</v>
      </c>
      <c r="D14" s="1365">
        <f>D15</f>
        <v>3000</v>
      </c>
      <c r="E14" s="1365">
        <f>E15</f>
        <v>0</v>
      </c>
      <c r="F14" s="1365">
        <f>E14*100/D14</f>
        <v>0</v>
      </c>
      <c r="G14" s="1351"/>
      <c r="H14" s="1365">
        <f>H15</f>
        <v>0</v>
      </c>
      <c r="I14" s="1365">
        <f>H14*100/D14</f>
        <v>0</v>
      </c>
      <c r="J14" s="1366"/>
    </row>
    <row r="15" spans="1:12" s="50" customFormat="1" ht="110.25" customHeight="1" x14ac:dyDescent="0.25">
      <c r="A15" s="1367" t="s">
        <v>21</v>
      </c>
      <c r="B15" s="1368" t="s">
        <v>420</v>
      </c>
      <c r="C15" s="1368" t="s">
        <v>19</v>
      </c>
      <c r="D15" s="1369">
        <v>3000</v>
      </c>
      <c r="E15" s="1369">
        <v>0</v>
      </c>
      <c r="F15" s="1369">
        <f>E15/D15*100</f>
        <v>0</v>
      </c>
      <c r="G15" s="1370" t="s">
        <v>1716</v>
      </c>
      <c r="H15" s="1371">
        <v>0</v>
      </c>
      <c r="I15" s="1371">
        <f>H15*100/D15</f>
        <v>0</v>
      </c>
      <c r="J15" s="1370" t="s">
        <v>1843</v>
      </c>
    </row>
    <row r="16" spans="1:12" s="50" customFormat="1" ht="104.25" customHeight="1" x14ac:dyDescent="0.3">
      <c r="A16" s="1359"/>
      <c r="B16" s="1372" t="s">
        <v>63</v>
      </c>
      <c r="C16" s="1364" t="s">
        <v>19</v>
      </c>
      <c r="D16" s="1373">
        <f>D14</f>
        <v>3000</v>
      </c>
      <c r="E16" s="1373">
        <f>E14</f>
        <v>0</v>
      </c>
      <c r="F16" s="1373">
        <f>F14</f>
        <v>0</v>
      </c>
      <c r="G16" s="1362"/>
      <c r="H16" s="1373">
        <f>H14</f>
        <v>0</v>
      </c>
      <c r="I16" s="1373">
        <f>I14</f>
        <v>0</v>
      </c>
      <c r="J16" s="1374"/>
    </row>
    <row r="17" spans="1:10" s="50" customFormat="1" ht="25.5" customHeight="1" x14ac:dyDescent="0.25">
      <c r="A17" s="2129" t="s">
        <v>1198</v>
      </c>
      <c r="B17" s="2129"/>
      <c r="C17" s="2129"/>
      <c r="D17" s="2129"/>
      <c r="E17" s="2129"/>
      <c r="F17" s="2129"/>
      <c r="G17" s="2129"/>
      <c r="H17" s="2129"/>
      <c r="I17" s="2129"/>
      <c r="J17" s="2129"/>
    </row>
    <row r="18" spans="1:10" s="50" customFormat="1" ht="28.5" customHeight="1" x14ac:dyDescent="0.25">
      <c r="A18" s="2129" t="s">
        <v>9</v>
      </c>
      <c r="B18" s="2134" t="s">
        <v>1199</v>
      </c>
      <c r="C18" s="1364" t="s">
        <v>15</v>
      </c>
      <c r="D18" s="1365">
        <f>D19+D20</f>
        <v>4442</v>
      </c>
      <c r="E18" s="1365">
        <f>E19+E20</f>
        <v>1020.5359999999999</v>
      </c>
      <c r="F18" s="1365">
        <f>E18*100/D18</f>
        <v>22.974696082845565</v>
      </c>
      <c r="G18" s="2129"/>
      <c r="H18" s="1365">
        <f>H19+H20</f>
        <v>1020.5359999999999</v>
      </c>
      <c r="I18" s="1365">
        <f t="shared" ref="I18:I26" si="0">H18*100/D18</f>
        <v>22.974696082845565</v>
      </c>
      <c r="J18" s="2129"/>
    </row>
    <row r="19" spans="1:10" s="50" customFormat="1" ht="75.75" customHeight="1" x14ac:dyDescent="0.25">
      <c r="A19" s="2129" t="s">
        <v>214</v>
      </c>
      <c r="B19" s="2134"/>
      <c r="C19" s="1364" t="s">
        <v>16</v>
      </c>
      <c r="D19" s="1365">
        <f>D22</f>
        <v>4292</v>
      </c>
      <c r="E19" s="1365">
        <f>E22</f>
        <v>1020.5359999999999</v>
      </c>
      <c r="F19" s="1365">
        <f>E19*100/D19</f>
        <v>23.77763280521901</v>
      </c>
      <c r="G19" s="2129"/>
      <c r="H19" s="1365">
        <f>E19</f>
        <v>1020.5359999999999</v>
      </c>
      <c r="I19" s="1365">
        <f t="shared" si="0"/>
        <v>23.77763280521901</v>
      </c>
      <c r="J19" s="2129"/>
    </row>
    <row r="20" spans="1:10" s="50" customFormat="1" ht="95.25" customHeight="1" x14ac:dyDescent="0.25">
      <c r="A20" s="2129" t="s">
        <v>14</v>
      </c>
      <c r="B20" s="2134"/>
      <c r="C20" s="1364" t="s">
        <v>19</v>
      </c>
      <c r="D20" s="1365">
        <f>D23</f>
        <v>150</v>
      </c>
      <c r="E20" s="1365">
        <f>E23</f>
        <v>0</v>
      </c>
      <c r="F20" s="1365">
        <f>E20*100/D20</f>
        <v>0</v>
      </c>
      <c r="G20" s="2129"/>
      <c r="H20" s="1365">
        <f>H23</f>
        <v>0</v>
      </c>
      <c r="I20" s="1365">
        <f t="shared" si="0"/>
        <v>0</v>
      </c>
      <c r="J20" s="2129"/>
    </row>
    <row r="21" spans="1:10" s="50" customFormat="1" ht="42" customHeight="1" x14ac:dyDescent="0.25">
      <c r="A21" s="2135" t="s">
        <v>21</v>
      </c>
      <c r="B21" s="2136" t="s">
        <v>1200</v>
      </c>
      <c r="C21" s="1368" t="s">
        <v>15</v>
      </c>
      <c r="D21" s="1369">
        <f>D22+D23</f>
        <v>4442</v>
      </c>
      <c r="E21" s="1369">
        <f>E22+E23</f>
        <v>1020.5359999999999</v>
      </c>
      <c r="F21" s="1369">
        <f>E21*100/D21</f>
        <v>22.974696082845565</v>
      </c>
      <c r="G21" s="1357"/>
      <c r="H21" s="1369">
        <f>H22+H23</f>
        <v>1020.5359999999999</v>
      </c>
      <c r="I21" s="1369">
        <f t="shared" si="0"/>
        <v>22.974696082845565</v>
      </c>
      <c r="J21" s="1375"/>
    </row>
    <row r="22" spans="1:10" s="50" customFormat="1" ht="111" customHeight="1" x14ac:dyDescent="0.25">
      <c r="A22" s="2135"/>
      <c r="B22" s="2136"/>
      <c r="C22" s="1368" t="s">
        <v>16</v>
      </c>
      <c r="D22" s="1369">
        <v>4292</v>
      </c>
      <c r="E22" s="1369">
        <v>1020.5359999999999</v>
      </c>
      <c r="F22" s="1369">
        <f>E22/D22*100</f>
        <v>23.77763280521901</v>
      </c>
      <c r="G22" s="1376" t="s">
        <v>1844</v>
      </c>
      <c r="H22" s="1369">
        <f>E22</f>
        <v>1020.5359999999999</v>
      </c>
      <c r="I22" s="1369">
        <f t="shared" si="0"/>
        <v>23.77763280521901</v>
      </c>
      <c r="J22" s="1377" t="s">
        <v>1447</v>
      </c>
    </row>
    <row r="23" spans="1:10" s="50" customFormat="1" ht="136.5" customHeight="1" x14ac:dyDescent="0.25">
      <c r="A23" s="1378"/>
      <c r="B23" s="1368"/>
      <c r="C23" s="1368" t="s">
        <v>19</v>
      </c>
      <c r="D23" s="1369">
        <v>150</v>
      </c>
      <c r="E23" s="1369">
        <v>0</v>
      </c>
      <c r="F23" s="1369">
        <f>E23*100/D23</f>
        <v>0</v>
      </c>
      <c r="G23" s="1376"/>
      <c r="H23" s="1369">
        <v>0</v>
      </c>
      <c r="I23" s="1369">
        <f t="shared" si="0"/>
        <v>0</v>
      </c>
      <c r="J23" s="1376" t="s">
        <v>1845</v>
      </c>
    </row>
    <row r="24" spans="1:10" s="50" customFormat="1" ht="39" customHeight="1" x14ac:dyDescent="0.25">
      <c r="A24" s="2137"/>
      <c r="B24" s="2138" t="s">
        <v>72</v>
      </c>
      <c r="C24" s="1364" t="s">
        <v>15</v>
      </c>
      <c r="D24" s="1365">
        <f>D18</f>
        <v>4442</v>
      </c>
      <c r="E24" s="1365">
        <f>E18</f>
        <v>1020.5359999999999</v>
      </c>
      <c r="F24" s="1365">
        <f>F18</f>
        <v>22.974696082845565</v>
      </c>
      <c r="G24" s="2129"/>
      <c r="H24" s="1365">
        <f>H25+H26</f>
        <v>1020.5359999999999</v>
      </c>
      <c r="I24" s="1365">
        <f t="shared" si="0"/>
        <v>22.974696082845565</v>
      </c>
      <c r="J24" s="2139"/>
    </row>
    <row r="25" spans="1:10" s="50" customFormat="1" ht="88.5" customHeight="1" x14ac:dyDescent="0.25">
      <c r="A25" s="2137"/>
      <c r="B25" s="2138"/>
      <c r="C25" s="1364" t="s">
        <v>16</v>
      </c>
      <c r="D25" s="1365">
        <f>D19</f>
        <v>4292</v>
      </c>
      <c r="E25" s="1365">
        <f>E19</f>
        <v>1020.5359999999999</v>
      </c>
      <c r="F25" s="1365">
        <f>E25*100/D25</f>
        <v>23.77763280521901</v>
      </c>
      <c r="G25" s="2129"/>
      <c r="H25" s="1365">
        <f>H19</f>
        <v>1020.5359999999999</v>
      </c>
      <c r="I25" s="1365">
        <f t="shared" si="0"/>
        <v>23.77763280521901</v>
      </c>
      <c r="J25" s="2139"/>
    </row>
    <row r="26" spans="1:10" s="50" customFormat="1" ht="99.75" customHeight="1" x14ac:dyDescent="0.25">
      <c r="A26" s="2137"/>
      <c r="B26" s="2138"/>
      <c r="C26" s="1364" t="s">
        <v>19</v>
      </c>
      <c r="D26" s="1365">
        <f>D20</f>
        <v>150</v>
      </c>
      <c r="E26" s="1365">
        <f>E20</f>
        <v>0</v>
      </c>
      <c r="F26" s="1365">
        <f>E26*100/D26</f>
        <v>0</v>
      </c>
      <c r="G26" s="2129"/>
      <c r="H26" s="1365">
        <f>H20</f>
        <v>0</v>
      </c>
      <c r="I26" s="1365">
        <f t="shared" si="0"/>
        <v>0</v>
      </c>
      <c r="J26" s="2139"/>
    </row>
    <row r="27" spans="1:10" s="50" customFormat="1" ht="26.25" customHeight="1" x14ac:dyDescent="0.25">
      <c r="A27" s="2137"/>
      <c r="B27" s="2140" t="s">
        <v>69</v>
      </c>
      <c r="C27" s="1364" t="s">
        <v>15</v>
      </c>
      <c r="D27" s="1373">
        <f>D28+D29</f>
        <v>7442</v>
      </c>
      <c r="E27" s="1373">
        <f>E28+E29</f>
        <v>1020.5359999999999</v>
      </c>
      <c r="F27" s="1373">
        <f>E27/D27*100</f>
        <v>13.71319537758667</v>
      </c>
      <c r="G27" s="2141"/>
      <c r="H27" s="1373">
        <f>H28+H29</f>
        <v>1020.5359999999999</v>
      </c>
      <c r="I27" s="1373">
        <f>H27/D27*100</f>
        <v>13.71319537758667</v>
      </c>
      <c r="J27" s="2139"/>
    </row>
    <row r="28" spans="1:10" s="50" customFormat="1" ht="74.25" customHeight="1" x14ac:dyDescent="0.25">
      <c r="A28" s="2137"/>
      <c r="B28" s="2140"/>
      <c r="C28" s="1364" t="s">
        <v>16</v>
      </c>
      <c r="D28" s="1365">
        <f>D25</f>
        <v>4292</v>
      </c>
      <c r="E28" s="1365">
        <f>E22</f>
        <v>1020.5359999999999</v>
      </c>
      <c r="F28" s="1365">
        <f>E28*100/D28</f>
        <v>23.77763280521901</v>
      </c>
      <c r="G28" s="2141"/>
      <c r="H28" s="1365">
        <f>H25</f>
        <v>1020.5359999999999</v>
      </c>
      <c r="I28" s="1373">
        <f>H28/D28*100</f>
        <v>23.77763280521901</v>
      </c>
      <c r="J28" s="2139"/>
    </row>
    <row r="29" spans="1:10" s="50" customFormat="1" ht="98.25" customHeight="1" x14ac:dyDescent="0.25">
      <c r="A29" s="2137"/>
      <c r="B29" s="2140"/>
      <c r="C29" s="1364" t="s">
        <v>19</v>
      </c>
      <c r="D29" s="1365">
        <f>D26+D16+D12</f>
        <v>3150</v>
      </c>
      <c r="E29" s="1365">
        <f>E26+E16+E12</f>
        <v>0</v>
      </c>
      <c r="F29" s="1365">
        <f>E29/D29*100</f>
        <v>0</v>
      </c>
      <c r="G29" s="2141"/>
      <c r="H29" s="1365">
        <f>H26+H16+H12</f>
        <v>0</v>
      </c>
      <c r="I29" s="1373">
        <f t="shared" ref="I29" si="1">H29/D29*100</f>
        <v>0</v>
      </c>
      <c r="J29" s="2139"/>
    </row>
  </sheetData>
  <mergeCells count="20">
    <mergeCell ref="A24:A26"/>
    <mergeCell ref="B24:B26"/>
    <mergeCell ref="G24:G26"/>
    <mergeCell ref="J24:J26"/>
    <mergeCell ref="A27:A29"/>
    <mergeCell ref="B27:B29"/>
    <mergeCell ref="G27:G29"/>
    <mergeCell ref="J27:J29"/>
    <mergeCell ref="A18:A20"/>
    <mergeCell ref="B18:B20"/>
    <mergeCell ref="G18:G20"/>
    <mergeCell ref="J18:J20"/>
    <mergeCell ref="A21:A22"/>
    <mergeCell ref="B21:B22"/>
    <mergeCell ref="A17:J17"/>
    <mergeCell ref="A2:J2"/>
    <mergeCell ref="A3:J3"/>
    <mergeCell ref="A4:J4"/>
    <mergeCell ref="A8:J8"/>
    <mergeCell ref="A13:J13"/>
  </mergeCells>
  <pageMargins left="0.35433070866141736" right="0.27559055118110237" top="0.78740157480314965" bottom="0.59055118110236227" header="0.51181102362204722" footer="0.19685039370078741"/>
  <pageSetup paperSize="9" scale="62" firstPageNumber="47" fitToHeight="0" orientation="landscape" useFirstPageNumber="1" r:id="rId1"/>
  <headerFooter>
    <oddFooter>&amp;R&amp;"Times New Roman,обычный"&amp;14&amp;P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K57"/>
  <sheetViews>
    <sheetView view="pageBreakPreview" topLeftCell="A49" zoomScale="62" zoomScaleNormal="60" zoomScaleSheetLayoutView="62" zoomScalePageLayoutView="70" workbookViewId="0">
      <selection activeCell="D49" sqref="D49"/>
    </sheetView>
  </sheetViews>
  <sheetFormatPr defaultRowHeight="18" x14ac:dyDescent="0.25"/>
  <cols>
    <col min="1" max="1" width="6.7109375" style="1379" customWidth="1"/>
    <col min="2" max="2" width="42.5703125" style="1379" customWidth="1"/>
    <col min="3" max="3" width="16.5703125" style="1380" customWidth="1"/>
    <col min="4" max="4" width="13.85546875" style="1381" customWidth="1"/>
    <col min="5" max="5" width="15.5703125" style="1379" customWidth="1"/>
    <col min="6" max="6" width="12.140625" style="1379" customWidth="1"/>
    <col min="7" max="7" width="55.5703125" style="1379" customWidth="1"/>
    <col min="8" max="8" width="15" style="1379" customWidth="1"/>
    <col min="9" max="9" width="12.5703125" style="1379" customWidth="1"/>
    <col min="10" max="10" width="36.140625" style="1429" customWidth="1"/>
    <col min="11" max="11" width="38.42578125" style="1383" customWidth="1"/>
    <col min="12" max="256" width="9.140625" style="1383"/>
    <col min="257" max="257" width="8.7109375" style="1383" customWidth="1"/>
    <col min="258" max="258" width="45.7109375" style="1383" customWidth="1"/>
    <col min="259" max="259" width="15.7109375" style="1383" customWidth="1"/>
    <col min="260" max="261" width="17.7109375" style="1383" customWidth="1"/>
    <col min="262" max="262" width="13.7109375" style="1383" customWidth="1"/>
    <col min="263" max="263" width="34.7109375" style="1383" customWidth="1"/>
    <col min="264" max="264" width="17.7109375" style="1383" customWidth="1"/>
    <col min="265" max="265" width="13.7109375" style="1383" customWidth="1"/>
    <col min="266" max="266" width="30.7109375" style="1383" customWidth="1"/>
    <col min="267" max="267" width="38.42578125" style="1383" customWidth="1"/>
    <col min="268" max="512" width="9.140625" style="1383"/>
    <col min="513" max="513" width="8.7109375" style="1383" customWidth="1"/>
    <col min="514" max="514" width="45.7109375" style="1383" customWidth="1"/>
    <col min="515" max="515" width="15.7109375" style="1383" customWidth="1"/>
    <col min="516" max="517" width="17.7109375" style="1383" customWidth="1"/>
    <col min="518" max="518" width="13.7109375" style="1383" customWidth="1"/>
    <col min="519" max="519" width="34.7109375" style="1383" customWidth="1"/>
    <col min="520" max="520" width="17.7109375" style="1383" customWidth="1"/>
    <col min="521" max="521" width="13.7109375" style="1383" customWidth="1"/>
    <col min="522" max="522" width="30.7109375" style="1383" customWidth="1"/>
    <col min="523" max="523" width="38.42578125" style="1383" customWidth="1"/>
    <col min="524" max="768" width="9.140625" style="1383"/>
    <col min="769" max="769" width="8.7109375" style="1383" customWidth="1"/>
    <col min="770" max="770" width="45.7109375" style="1383" customWidth="1"/>
    <col min="771" max="771" width="15.7109375" style="1383" customWidth="1"/>
    <col min="772" max="773" width="17.7109375" style="1383" customWidth="1"/>
    <col min="774" max="774" width="13.7109375" style="1383" customWidth="1"/>
    <col min="775" max="775" width="34.7109375" style="1383" customWidth="1"/>
    <col min="776" max="776" width="17.7109375" style="1383" customWidth="1"/>
    <col min="777" max="777" width="13.7109375" style="1383" customWidth="1"/>
    <col min="778" max="778" width="30.7109375" style="1383" customWidth="1"/>
    <col min="779" max="779" width="38.42578125" style="1383" customWidth="1"/>
    <col min="780" max="1024" width="9.140625" style="1383"/>
    <col min="1025" max="1025" width="8.7109375" style="1383" customWidth="1"/>
    <col min="1026" max="1026" width="45.7109375" style="1383" customWidth="1"/>
    <col min="1027" max="1027" width="15.7109375" style="1383" customWidth="1"/>
    <col min="1028" max="1029" width="17.7109375" style="1383" customWidth="1"/>
    <col min="1030" max="1030" width="13.7109375" style="1383" customWidth="1"/>
    <col min="1031" max="1031" width="34.7109375" style="1383" customWidth="1"/>
    <col min="1032" max="1032" width="17.7109375" style="1383" customWidth="1"/>
    <col min="1033" max="1033" width="13.7109375" style="1383" customWidth="1"/>
    <col min="1034" max="1034" width="30.7109375" style="1383" customWidth="1"/>
    <col min="1035" max="1035" width="38.42578125" style="1383" customWidth="1"/>
    <col min="1036" max="1280" width="9.140625" style="1383"/>
    <col min="1281" max="1281" width="8.7109375" style="1383" customWidth="1"/>
    <col min="1282" max="1282" width="45.7109375" style="1383" customWidth="1"/>
    <col min="1283" max="1283" width="15.7109375" style="1383" customWidth="1"/>
    <col min="1284" max="1285" width="17.7109375" style="1383" customWidth="1"/>
    <col min="1286" max="1286" width="13.7109375" style="1383" customWidth="1"/>
    <col min="1287" max="1287" width="34.7109375" style="1383" customWidth="1"/>
    <col min="1288" max="1288" width="17.7109375" style="1383" customWidth="1"/>
    <col min="1289" max="1289" width="13.7109375" style="1383" customWidth="1"/>
    <col min="1290" max="1290" width="30.7109375" style="1383" customWidth="1"/>
    <col min="1291" max="1291" width="38.42578125" style="1383" customWidth="1"/>
    <col min="1292" max="1536" width="9.140625" style="1383"/>
    <col min="1537" max="1537" width="8.7109375" style="1383" customWidth="1"/>
    <col min="1538" max="1538" width="45.7109375" style="1383" customWidth="1"/>
    <col min="1539" max="1539" width="15.7109375" style="1383" customWidth="1"/>
    <col min="1540" max="1541" width="17.7109375" style="1383" customWidth="1"/>
    <col min="1542" max="1542" width="13.7109375" style="1383" customWidth="1"/>
    <col min="1543" max="1543" width="34.7109375" style="1383" customWidth="1"/>
    <col min="1544" max="1544" width="17.7109375" style="1383" customWidth="1"/>
    <col min="1545" max="1545" width="13.7109375" style="1383" customWidth="1"/>
    <col min="1546" max="1546" width="30.7109375" style="1383" customWidth="1"/>
    <col min="1547" max="1547" width="38.42578125" style="1383" customWidth="1"/>
    <col min="1548" max="1792" width="9.140625" style="1383"/>
    <col min="1793" max="1793" width="8.7109375" style="1383" customWidth="1"/>
    <col min="1794" max="1794" width="45.7109375" style="1383" customWidth="1"/>
    <col min="1795" max="1795" width="15.7109375" style="1383" customWidth="1"/>
    <col min="1796" max="1797" width="17.7109375" style="1383" customWidth="1"/>
    <col min="1798" max="1798" width="13.7109375" style="1383" customWidth="1"/>
    <col min="1799" max="1799" width="34.7109375" style="1383" customWidth="1"/>
    <col min="1800" max="1800" width="17.7109375" style="1383" customWidth="1"/>
    <col min="1801" max="1801" width="13.7109375" style="1383" customWidth="1"/>
    <col min="1802" max="1802" width="30.7109375" style="1383" customWidth="1"/>
    <col min="1803" max="1803" width="38.42578125" style="1383" customWidth="1"/>
    <col min="1804" max="2048" width="9.140625" style="1383"/>
    <col min="2049" max="2049" width="8.7109375" style="1383" customWidth="1"/>
    <col min="2050" max="2050" width="45.7109375" style="1383" customWidth="1"/>
    <col min="2051" max="2051" width="15.7109375" style="1383" customWidth="1"/>
    <col min="2052" max="2053" width="17.7109375" style="1383" customWidth="1"/>
    <col min="2054" max="2054" width="13.7109375" style="1383" customWidth="1"/>
    <col min="2055" max="2055" width="34.7109375" style="1383" customWidth="1"/>
    <col min="2056" max="2056" width="17.7109375" style="1383" customWidth="1"/>
    <col min="2057" max="2057" width="13.7109375" style="1383" customWidth="1"/>
    <col min="2058" max="2058" width="30.7109375" style="1383" customWidth="1"/>
    <col min="2059" max="2059" width="38.42578125" style="1383" customWidth="1"/>
    <col min="2060" max="2304" width="9.140625" style="1383"/>
    <col min="2305" max="2305" width="8.7109375" style="1383" customWidth="1"/>
    <col min="2306" max="2306" width="45.7109375" style="1383" customWidth="1"/>
    <col min="2307" max="2307" width="15.7109375" style="1383" customWidth="1"/>
    <col min="2308" max="2309" width="17.7109375" style="1383" customWidth="1"/>
    <col min="2310" max="2310" width="13.7109375" style="1383" customWidth="1"/>
    <col min="2311" max="2311" width="34.7109375" style="1383" customWidth="1"/>
    <col min="2312" max="2312" width="17.7109375" style="1383" customWidth="1"/>
    <col min="2313" max="2313" width="13.7109375" style="1383" customWidth="1"/>
    <col min="2314" max="2314" width="30.7109375" style="1383" customWidth="1"/>
    <col min="2315" max="2315" width="38.42578125" style="1383" customWidth="1"/>
    <col min="2316" max="2560" width="9.140625" style="1383"/>
    <col min="2561" max="2561" width="8.7109375" style="1383" customWidth="1"/>
    <col min="2562" max="2562" width="45.7109375" style="1383" customWidth="1"/>
    <col min="2563" max="2563" width="15.7109375" style="1383" customWidth="1"/>
    <col min="2564" max="2565" width="17.7109375" style="1383" customWidth="1"/>
    <col min="2566" max="2566" width="13.7109375" style="1383" customWidth="1"/>
    <col min="2567" max="2567" width="34.7109375" style="1383" customWidth="1"/>
    <col min="2568" max="2568" width="17.7109375" style="1383" customWidth="1"/>
    <col min="2569" max="2569" width="13.7109375" style="1383" customWidth="1"/>
    <col min="2570" max="2570" width="30.7109375" style="1383" customWidth="1"/>
    <col min="2571" max="2571" width="38.42578125" style="1383" customWidth="1"/>
    <col min="2572" max="2816" width="9.140625" style="1383"/>
    <col min="2817" max="2817" width="8.7109375" style="1383" customWidth="1"/>
    <col min="2818" max="2818" width="45.7109375" style="1383" customWidth="1"/>
    <col min="2819" max="2819" width="15.7109375" style="1383" customWidth="1"/>
    <col min="2820" max="2821" width="17.7109375" style="1383" customWidth="1"/>
    <col min="2822" max="2822" width="13.7109375" style="1383" customWidth="1"/>
    <col min="2823" max="2823" width="34.7109375" style="1383" customWidth="1"/>
    <col min="2824" max="2824" width="17.7109375" style="1383" customWidth="1"/>
    <col min="2825" max="2825" width="13.7109375" style="1383" customWidth="1"/>
    <col min="2826" max="2826" width="30.7109375" style="1383" customWidth="1"/>
    <col min="2827" max="2827" width="38.42578125" style="1383" customWidth="1"/>
    <col min="2828" max="3072" width="9.140625" style="1383"/>
    <col min="3073" max="3073" width="8.7109375" style="1383" customWidth="1"/>
    <col min="3074" max="3074" width="45.7109375" style="1383" customWidth="1"/>
    <col min="3075" max="3075" width="15.7109375" style="1383" customWidth="1"/>
    <col min="3076" max="3077" width="17.7109375" style="1383" customWidth="1"/>
    <col min="3078" max="3078" width="13.7109375" style="1383" customWidth="1"/>
    <col min="3079" max="3079" width="34.7109375" style="1383" customWidth="1"/>
    <col min="3080" max="3080" width="17.7109375" style="1383" customWidth="1"/>
    <col min="3081" max="3081" width="13.7109375" style="1383" customWidth="1"/>
    <col min="3082" max="3082" width="30.7109375" style="1383" customWidth="1"/>
    <col min="3083" max="3083" width="38.42578125" style="1383" customWidth="1"/>
    <col min="3084" max="3328" width="9.140625" style="1383"/>
    <col min="3329" max="3329" width="8.7109375" style="1383" customWidth="1"/>
    <col min="3330" max="3330" width="45.7109375" style="1383" customWidth="1"/>
    <col min="3331" max="3331" width="15.7109375" style="1383" customWidth="1"/>
    <col min="3332" max="3333" width="17.7109375" style="1383" customWidth="1"/>
    <col min="3334" max="3334" width="13.7109375" style="1383" customWidth="1"/>
    <col min="3335" max="3335" width="34.7109375" style="1383" customWidth="1"/>
    <col min="3336" max="3336" width="17.7109375" style="1383" customWidth="1"/>
    <col min="3337" max="3337" width="13.7109375" style="1383" customWidth="1"/>
    <col min="3338" max="3338" width="30.7109375" style="1383" customWidth="1"/>
    <col min="3339" max="3339" width="38.42578125" style="1383" customWidth="1"/>
    <col min="3340" max="3584" width="9.140625" style="1383"/>
    <col min="3585" max="3585" width="8.7109375" style="1383" customWidth="1"/>
    <col min="3586" max="3586" width="45.7109375" style="1383" customWidth="1"/>
    <col min="3587" max="3587" width="15.7109375" style="1383" customWidth="1"/>
    <col min="3588" max="3589" width="17.7109375" style="1383" customWidth="1"/>
    <col min="3590" max="3590" width="13.7109375" style="1383" customWidth="1"/>
    <col min="3591" max="3591" width="34.7109375" style="1383" customWidth="1"/>
    <col min="3592" max="3592" width="17.7109375" style="1383" customWidth="1"/>
    <col min="3593" max="3593" width="13.7109375" style="1383" customWidth="1"/>
    <col min="3594" max="3594" width="30.7109375" style="1383" customWidth="1"/>
    <col min="3595" max="3595" width="38.42578125" style="1383" customWidth="1"/>
    <col min="3596" max="3840" width="9.140625" style="1383"/>
    <col min="3841" max="3841" width="8.7109375" style="1383" customWidth="1"/>
    <col min="3842" max="3842" width="45.7109375" style="1383" customWidth="1"/>
    <col min="3843" max="3843" width="15.7109375" style="1383" customWidth="1"/>
    <col min="3844" max="3845" width="17.7109375" style="1383" customWidth="1"/>
    <col min="3846" max="3846" width="13.7109375" style="1383" customWidth="1"/>
    <col min="3847" max="3847" width="34.7109375" style="1383" customWidth="1"/>
    <col min="3848" max="3848" width="17.7109375" style="1383" customWidth="1"/>
    <col min="3849" max="3849" width="13.7109375" style="1383" customWidth="1"/>
    <col min="3850" max="3850" width="30.7109375" style="1383" customWidth="1"/>
    <col min="3851" max="3851" width="38.42578125" style="1383" customWidth="1"/>
    <col min="3852" max="4096" width="9.140625" style="1383"/>
    <col min="4097" max="4097" width="8.7109375" style="1383" customWidth="1"/>
    <col min="4098" max="4098" width="45.7109375" style="1383" customWidth="1"/>
    <col min="4099" max="4099" width="15.7109375" style="1383" customWidth="1"/>
    <col min="4100" max="4101" width="17.7109375" style="1383" customWidth="1"/>
    <col min="4102" max="4102" width="13.7109375" style="1383" customWidth="1"/>
    <col min="4103" max="4103" width="34.7109375" style="1383" customWidth="1"/>
    <col min="4104" max="4104" width="17.7109375" style="1383" customWidth="1"/>
    <col min="4105" max="4105" width="13.7109375" style="1383" customWidth="1"/>
    <col min="4106" max="4106" width="30.7109375" style="1383" customWidth="1"/>
    <col min="4107" max="4107" width="38.42578125" style="1383" customWidth="1"/>
    <col min="4108" max="4352" width="9.140625" style="1383"/>
    <col min="4353" max="4353" width="8.7109375" style="1383" customWidth="1"/>
    <col min="4354" max="4354" width="45.7109375" style="1383" customWidth="1"/>
    <col min="4355" max="4355" width="15.7109375" style="1383" customWidth="1"/>
    <col min="4356" max="4357" width="17.7109375" style="1383" customWidth="1"/>
    <col min="4358" max="4358" width="13.7109375" style="1383" customWidth="1"/>
    <col min="4359" max="4359" width="34.7109375" style="1383" customWidth="1"/>
    <col min="4360" max="4360" width="17.7109375" style="1383" customWidth="1"/>
    <col min="4361" max="4361" width="13.7109375" style="1383" customWidth="1"/>
    <col min="4362" max="4362" width="30.7109375" style="1383" customWidth="1"/>
    <col min="4363" max="4363" width="38.42578125" style="1383" customWidth="1"/>
    <col min="4364" max="4608" width="9.140625" style="1383"/>
    <col min="4609" max="4609" width="8.7109375" style="1383" customWidth="1"/>
    <col min="4610" max="4610" width="45.7109375" style="1383" customWidth="1"/>
    <col min="4611" max="4611" width="15.7109375" style="1383" customWidth="1"/>
    <col min="4612" max="4613" width="17.7109375" style="1383" customWidth="1"/>
    <col min="4614" max="4614" width="13.7109375" style="1383" customWidth="1"/>
    <col min="4615" max="4615" width="34.7109375" style="1383" customWidth="1"/>
    <col min="4616" max="4616" width="17.7109375" style="1383" customWidth="1"/>
    <col min="4617" max="4617" width="13.7109375" style="1383" customWidth="1"/>
    <col min="4618" max="4618" width="30.7109375" style="1383" customWidth="1"/>
    <col min="4619" max="4619" width="38.42578125" style="1383" customWidth="1"/>
    <col min="4620" max="4864" width="9.140625" style="1383"/>
    <col min="4865" max="4865" width="8.7109375" style="1383" customWidth="1"/>
    <col min="4866" max="4866" width="45.7109375" style="1383" customWidth="1"/>
    <col min="4867" max="4867" width="15.7109375" style="1383" customWidth="1"/>
    <col min="4868" max="4869" width="17.7109375" style="1383" customWidth="1"/>
    <col min="4870" max="4870" width="13.7109375" style="1383" customWidth="1"/>
    <col min="4871" max="4871" width="34.7109375" style="1383" customWidth="1"/>
    <col min="4872" max="4872" width="17.7109375" style="1383" customWidth="1"/>
    <col min="4873" max="4873" width="13.7109375" style="1383" customWidth="1"/>
    <col min="4874" max="4874" width="30.7109375" style="1383" customWidth="1"/>
    <col min="4875" max="4875" width="38.42578125" style="1383" customWidth="1"/>
    <col min="4876" max="5120" width="9.140625" style="1383"/>
    <col min="5121" max="5121" width="8.7109375" style="1383" customWidth="1"/>
    <col min="5122" max="5122" width="45.7109375" style="1383" customWidth="1"/>
    <col min="5123" max="5123" width="15.7109375" style="1383" customWidth="1"/>
    <col min="5124" max="5125" width="17.7109375" style="1383" customWidth="1"/>
    <col min="5126" max="5126" width="13.7109375" style="1383" customWidth="1"/>
    <col min="5127" max="5127" width="34.7109375" style="1383" customWidth="1"/>
    <col min="5128" max="5128" width="17.7109375" style="1383" customWidth="1"/>
    <col min="5129" max="5129" width="13.7109375" style="1383" customWidth="1"/>
    <col min="5130" max="5130" width="30.7109375" style="1383" customWidth="1"/>
    <col min="5131" max="5131" width="38.42578125" style="1383" customWidth="1"/>
    <col min="5132" max="5376" width="9.140625" style="1383"/>
    <col min="5377" max="5377" width="8.7109375" style="1383" customWidth="1"/>
    <col min="5378" max="5378" width="45.7109375" style="1383" customWidth="1"/>
    <col min="5379" max="5379" width="15.7109375" style="1383" customWidth="1"/>
    <col min="5380" max="5381" width="17.7109375" style="1383" customWidth="1"/>
    <col min="5382" max="5382" width="13.7109375" style="1383" customWidth="1"/>
    <col min="5383" max="5383" width="34.7109375" style="1383" customWidth="1"/>
    <col min="5384" max="5384" width="17.7109375" style="1383" customWidth="1"/>
    <col min="5385" max="5385" width="13.7109375" style="1383" customWidth="1"/>
    <col min="5386" max="5386" width="30.7109375" style="1383" customWidth="1"/>
    <col min="5387" max="5387" width="38.42578125" style="1383" customWidth="1"/>
    <col min="5388" max="5632" width="9.140625" style="1383"/>
    <col min="5633" max="5633" width="8.7109375" style="1383" customWidth="1"/>
    <col min="5634" max="5634" width="45.7109375" style="1383" customWidth="1"/>
    <col min="5635" max="5635" width="15.7109375" style="1383" customWidth="1"/>
    <col min="5636" max="5637" width="17.7109375" style="1383" customWidth="1"/>
    <col min="5638" max="5638" width="13.7109375" style="1383" customWidth="1"/>
    <col min="5639" max="5639" width="34.7109375" style="1383" customWidth="1"/>
    <col min="5640" max="5640" width="17.7109375" style="1383" customWidth="1"/>
    <col min="5641" max="5641" width="13.7109375" style="1383" customWidth="1"/>
    <col min="5642" max="5642" width="30.7109375" style="1383" customWidth="1"/>
    <col min="5643" max="5643" width="38.42578125" style="1383" customWidth="1"/>
    <col min="5644" max="5888" width="9.140625" style="1383"/>
    <col min="5889" max="5889" width="8.7109375" style="1383" customWidth="1"/>
    <col min="5890" max="5890" width="45.7109375" style="1383" customWidth="1"/>
    <col min="5891" max="5891" width="15.7109375" style="1383" customWidth="1"/>
    <col min="5892" max="5893" width="17.7109375" style="1383" customWidth="1"/>
    <col min="5894" max="5894" width="13.7109375" style="1383" customWidth="1"/>
    <col min="5895" max="5895" width="34.7109375" style="1383" customWidth="1"/>
    <col min="5896" max="5896" width="17.7109375" style="1383" customWidth="1"/>
    <col min="5897" max="5897" width="13.7109375" style="1383" customWidth="1"/>
    <col min="5898" max="5898" width="30.7109375" style="1383" customWidth="1"/>
    <col min="5899" max="5899" width="38.42578125" style="1383" customWidth="1"/>
    <col min="5900" max="6144" width="9.140625" style="1383"/>
    <col min="6145" max="6145" width="8.7109375" style="1383" customWidth="1"/>
    <col min="6146" max="6146" width="45.7109375" style="1383" customWidth="1"/>
    <col min="6147" max="6147" width="15.7109375" style="1383" customWidth="1"/>
    <col min="6148" max="6149" width="17.7109375" style="1383" customWidth="1"/>
    <col min="6150" max="6150" width="13.7109375" style="1383" customWidth="1"/>
    <col min="6151" max="6151" width="34.7109375" style="1383" customWidth="1"/>
    <col min="6152" max="6152" width="17.7109375" style="1383" customWidth="1"/>
    <col min="6153" max="6153" width="13.7109375" style="1383" customWidth="1"/>
    <col min="6154" max="6154" width="30.7109375" style="1383" customWidth="1"/>
    <col min="6155" max="6155" width="38.42578125" style="1383" customWidth="1"/>
    <col min="6156" max="6400" width="9.140625" style="1383"/>
    <col min="6401" max="6401" width="8.7109375" style="1383" customWidth="1"/>
    <col min="6402" max="6402" width="45.7109375" style="1383" customWidth="1"/>
    <col min="6403" max="6403" width="15.7109375" style="1383" customWidth="1"/>
    <col min="6404" max="6405" width="17.7109375" style="1383" customWidth="1"/>
    <col min="6406" max="6406" width="13.7109375" style="1383" customWidth="1"/>
    <col min="6407" max="6407" width="34.7109375" style="1383" customWidth="1"/>
    <col min="6408" max="6408" width="17.7109375" style="1383" customWidth="1"/>
    <col min="6409" max="6409" width="13.7109375" style="1383" customWidth="1"/>
    <col min="6410" max="6410" width="30.7109375" style="1383" customWidth="1"/>
    <col min="6411" max="6411" width="38.42578125" style="1383" customWidth="1"/>
    <col min="6412" max="6656" width="9.140625" style="1383"/>
    <col min="6657" max="6657" width="8.7109375" style="1383" customWidth="1"/>
    <col min="6658" max="6658" width="45.7109375" style="1383" customWidth="1"/>
    <col min="6659" max="6659" width="15.7109375" style="1383" customWidth="1"/>
    <col min="6660" max="6661" width="17.7109375" style="1383" customWidth="1"/>
    <col min="6662" max="6662" width="13.7109375" style="1383" customWidth="1"/>
    <col min="6663" max="6663" width="34.7109375" style="1383" customWidth="1"/>
    <col min="6664" max="6664" width="17.7109375" style="1383" customWidth="1"/>
    <col min="6665" max="6665" width="13.7109375" style="1383" customWidth="1"/>
    <col min="6666" max="6666" width="30.7109375" style="1383" customWidth="1"/>
    <col min="6667" max="6667" width="38.42578125" style="1383" customWidth="1"/>
    <col min="6668" max="6912" width="9.140625" style="1383"/>
    <col min="6913" max="6913" width="8.7109375" style="1383" customWidth="1"/>
    <col min="6914" max="6914" width="45.7109375" style="1383" customWidth="1"/>
    <col min="6915" max="6915" width="15.7109375" style="1383" customWidth="1"/>
    <col min="6916" max="6917" width="17.7109375" style="1383" customWidth="1"/>
    <col min="6918" max="6918" width="13.7109375" style="1383" customWidth="1"/>
    <col min="6919" max="6919" width="34.7109375" style="1383" customWidth="1"/>
    <col min="6920" max="6920" width="17.7109375" style="1383" customWidth="1"/>
    <col min="6921" max="6921" width="13.7109375" style="1383" customWidth="1"/>
    <col min="6922" max="6922" width="30.7109375" style="1383" customWidth="1"/>
    <col min="6923" max="6923" width="38.42578125" style="1383" customWidth="1"/>
    <col min="6924" max="7168" width="9.140625" style="1383"/>
    <col min="7169" max="7169" width="8.7109375" style="1383" customWidth="1"/>
    <col min="7170" max="7170" width="45.7109375" style="1383" customWidth="1"/>
    <col min="7171" max="7171" width="15.7109375" style="1383" customWidth="1"/>
    <col min="7172" max="7173" width="17.7109375" style="1383" customWidth="1"/>
    <col min="7174" max="7174" width="13.7109375" style="1383" customWidth="1"/>
    <col min="7175" max="7175" width="34.7109375" style="1383" customWidth="1"/>
    <col min="7176" max="7176" width="17.7109375" style="1383" customWidth="1"/>
    <col min="7177" max="7177" width="13.7109375" style="1383" customWidth="1"/>
    <col min="7178" max="7178" width="30.7109375" style="1383" customWidth="1"/>
    <col min="7179" max="7179" width="38.42578125" style="1383" customWidth="1"/>
    <col min="7180" max="7424" width="9.140625" style="1383"/>
    <col min="7425" max="7425" width="8.7109375" style="1383" customWidth="1"/>
    <col min="7426" max="7426" width="45.7109375" style="1383" customWidth="1"/>
    <col min="7427" max="7427" width="15.7109375" style="1383" customWidth="1"/>
    <col min="7428" max="7429" width="17.7109375" style="1383" customWidth="1"/>
    <col min="7430" max="7430" width="13.7109375" style="1383" customWidth="1"/>
    <col min="7431" max="7431" width="34.7109375" style="1383" customWidth="1"/>
    <col min="7432" max="7432" width="17.7109375" style="1383" customWidth="1"/>
    <col min="7433" max="7433" width="13.7109375" style="1383" customWidth="1"/>
    <col min="7434" max="7434" width="30.7109375" style="1383" customWidth="1"/>
    <col min="7435" max="7435" width="38.42578125" style="1383" customWidth="1"/>
    <col min="7436" max="7680" width="9.140625" style="1383"/>
    <col min="7681" max="7681" width="8.7109375" style="1383" customWidth="1"/>
    <col min="7682" max="7682" width="45.7109375" style="1383" customWidth="1"/>
    <col min="7683" max="7683" width="15.7109375" style="1383" customWidth="1"/>
    <col min="7684" max="7685" width="17.7109375" style="1383" customWidth="1"/>
    <col min="7686" max="7686" width="13.7109375" style="1383" customWidth="1"/>
    <col min="7687" max="7687" width="34.7109375" style="1383" customWidth="1"/>
    <col min="7688" max="7688" width="17.7109375" style="1383" customWidth="1"/>
    <col min="7689" max="7689" width="13.7109375" style="1383" customWidth="1"/>
    <col min="7690" max="7690" width="30.7109375" style="1383" customWidth="1"/>
    <col min="7691" max="7691" width="38.42578125" style="1383" customWidth="1"/>
    <col min="7692" max="7936" width="9.140625" style="1383"/>
    <col min="7937" max="7937" width="8.7109375" style="1383" customWidth="1"/>
    <col min="7938" max="7938" width="45.7109375" style="1383" customWidth="1"/>
    <col min="7939" max="7939" width="15.7109375" style="1383" customWidth="1"/>
    <col min="7940" max="7941" width="17.7109375" style="1383" customWidth="1"/>
    <col min="7942" max="7942" width="13.7109375" style="1383" customWidth="1"/>
    <col min="7943" max="7943" width="34.7109375" style="1383" customWidth="1"/>
    <col min="7944" max="7944" width="17.7109375" style="1383" customWidth="1"/>
    <col min="7945" max="7945" width="13.7109375" style="1383" customWidth="1"/>
    <col min="7946" max="7946" width="30.7109375" style="1383" customWidth="1"/>
    <col min="7947" max="7947" width="38.42578125" style="1383" customWidth="1"/>
    <col min="7948" max="8192" width="9.140625" style="1383"/>
    <col min="8193" max="8193" width="8.7109375" style="1383" customWidth="1"/>
    <col min="8194" max="8194" width="45.7109375" style="1383" customWidth="1"/>
    <col min="8195" max="8195" width="15.7109375" style="1383" customWidth="1"/>
    <col min="8196" max="8197" width="17.7109375" style="1383" customWidth="1"/>
    <col min="8198" max="8198" width="13.7109375" style="1383" customWidth="1"/>
    <col min="8199" max="8199" width="34.7109375" style="1383" customWidth="1"/>
    <col min="8200" max="8200" width="17.7109375" style="1383" customWidth="1"/>
    <col min="8201" max="8201" width="13.7109375" style="1383" customWidth="1"/>
    <col min="8202" max="8202" width="30.7109375" style="1383" customWidth="1"/>
    <col min="8203" max="8203" width="38.42578125" style="1383" customWidth="1"/>
    <col min="8204" max="8448" width="9.140625" style="1383"/>
    <col min="8449" max="8449" width="8.7109375" style="1383" customWidth="1"/>
    <col min="8450" max="8450" width="45.7109375" style="1383" customWidth="1"/>
    <col min="8451" max="8451" width="15.7109375" style="1383" customWidth="1"/>
    <col min="8452" max="8453" width="17.7109375" style="1383" customWidth="1"/>
    <col min="8454" max="8454" width="13.7109375" style="1383" customWidth="1"/>
    <col min="8455" max="8455" width="34.7109375" style="1383" customWidth="1"/>
    <col min="8456" max="8456" width="17.7109375" style="1383" customWidth="1"/>
    <col min="8457" max="8457" width="13.7109375" style="1383" customWidth="1"/>
    <col min="8458" max="8458" width="30.7109375" style="1383" customWidth="1"/>
    <col min="8459" max="8459" width="38.42578125" style="1383" customWidth="1"/>
    <col min="8460" max="8704" width="9.140625" style="1383"/>
    <col min="8705" max="8705" width="8.7109375" style="1383" customWidth="1"/>
    <col min="8706" max="8706" width="45.7109375" style="1383" customWidth="1"/>
    <col min="8707" max="8707" width="15.7109375" style="1383" customWidth="1"/>
    <col min="8708" max="8709" width="17.7109375" style="1383" customWidth="1"/>
    <col min="8710" max="8710" width="13.7109375" style="1383" customWidth="1"/>
    <col min="8711" max="8711" width="34.7109375" style="1383" customWidth="1"/>
    <col min="8712" max="8712" width="17.7109375" style="1383" customWidth="1"/>
    <col min="8713" max="8713" width="13.7109375" style="1383" customWidth="1"/>
    <col min="8714" max="8714" width="30.7109375" style="1383" customWidth="1"/>
    <col min="8715" max="8715" width="38.42578125" style="1383" customWidth="1"/>
    <col min="8716" max="8960" width="9.140625" style="1383"/>
    <col min="8961" max="8961" width="8.7109375" style="1383" customWidth="1"/>
    <col min="8962" max="8962" width="45.7109375" style="1383" customWidth="1"/>
    <col min="8963" max="8963" width="15.7109375" style="1383" customWidth="1"/>
    <col min="8964" max="8965" width="17.7109375" style="1383" customWidth="1"/>
    <col min="8966" max="8966" width="13.7109375" style="1383" customWidth="1"/>
    <col min="8967" max="8967" width="34.7109375" style="1383" customWidth="1"/>
    <col min="8968" max="8968" width="17.7109375" style="1383" customWidth="1"/>
    <col min="8969" max="8969" width="13.7109375" style="1383" customWidth="1"/>
    <col min="8970" max="8970" width="30.7109375" style="1383" customWidth="1"/>
    <col min="8971" max="8971" width="38.42578125" style="1383" customWidth="1"/>
    <col min="8972" max="9216" width="9.140625" style="1383"/>
    <col min="9217" max="9217" width="8.7109375" style="1383" customWidth="1"/>
    <col min="9218" max="9218" width="45.7109375" style="1383" customWidth="1"/>
    <col min="9219" max="9219" width="15.7109375" style="1383" customWidth="1"/>
    <col min="9220" max="9221" width="17.7109375" style="1383" customWidth="1"/>
    <col min="9222" max="9222" width="13.7109375" style="1383" customWidth="1"/>
    <col min="9223" max="9223" width="34.7109375" style="1383" customWidth="1"/>
    <col min="9224" max="9224" width="17.7109375" style="1383" customWidth="1"/>
    <col min="9225" max="9225" width="13.7109375" style="1383" customWidth="1"/>
    <col min="9226" max="9226" width="30.7109375" style="1383" customWidth="1"/>
    <col min="9227" max="9227" width="38.42578125" style="1383" customWidth="1"/>
    <col min="9228" max="9472" width="9.140625" style="1383"/>
    <col min="9473" max="9473" width="8.7109375" style="1383" customWidth="1"/>
    <col min="9474" max="9474" width="45.7109375" style="1383" customWidth="1"/>
    <col min="9475" max="9475" width="15.7109375" style="1383" customWidth="1"/>
    <col min="9476" max="9477" width="17.7109375" style="1383" customWidth="1"/>
    <col min="9478" max="9478" width="13.7109375" style="1383" customWidth="1"/>
    <col min="9479" max="9479" width="34.7109375" style="1383" customWidth="1"/>
    <col min="9480" max="9480" width="17.7109375" style="1383" customWidth="1"/>
    <col min="9481" max="9481" width="13.7109375" style="1383" customWidth="1"/>
    <col min="9482" max="9482" width="30.7109375" style="1383" customWidth="1"/>
    <col min="9483" max="9483" width="38.42578125" style="1383" customWidth="1"/>
    <col min="9484" max="9728" width="9.140625" style="1383"/>
    <col min="9729" max="9729" width="8.7109375" style="1383" customWidth="1"/>
    <col min="9730" max="9730" width="45.7109375" style="1383" customWidth="1"/>
    <col min="9731" max="9731" width="15.7109375" style="1383" customWidth="1"/>
    <col min="9732" max="9733" width="17.7109375" style="1383" customWidth="1"/>
    <col min="9734" max="9734" width="13.7109375" style="1383" customWidth="1"/>
    <col min="9735" max="9735" width="34.7109375" style="1383" customWidth="1"/>
    <col min="9736" max="9736" width="17.7109375" style="1383" customWidth="1"/>
    <col min="9737" max="9737" width="13.7109375" style="1383" customWidth="1"/>
    <col min="9738" max="9738" width="30.7109375" style="1383" customWidth="1"/>
    <col min="9739" max="9739" width="38.42578125" style="1383" customWidth="1"/>
    <col min="9740" max="9984" width="9.140625" style="1383"/>
    <col min="9985" max="9985" width="8.7109375" style="1383" customWidth="1"/>
    <col min="9986" max="9986" width="45.7109375" style="1383" customWidth="1"/>
    <col min="9987" max="9987" width="15.7109375" style="1383" customWidth="1"/>
    <col min="9988" max="9989" width="17.7109375" style="1383" customWidth="1"/>
    <col min="9990" max="9990" width="13.7109375" style="1383" customWidth="1"/>
    <col min="9991" max="9991" width="34.7109375" style="1383" customWidth="1"/>
    <col min="9992" max="9992" width="17.7109375" style="1383" customWidth="1"/>
    <col min="9993" max="9993" width="13.7109375" style="1383" customWidth="1"/>
    <col min="9994" max="9994" width="30.7109375" style="1383" customWidth="1"/>
    <col min="9995" max="9995" width="38.42578125" style="1383" customWidth="1"/>
    <col min="9996" max="10240" width="9.140625" style="1383"/>
    <col min="10241" max="10241" width="8.7109375" style="1383" customWidth="1"/>
    <col min="10242" max="10242" width="45.7109375" style="1383" customWidth="1"/>
    <col min="10243" max="10243" width="15.7109375" style="1383" customWidth="1"/>
    <col min="10244" max="10245" width="17.7109375" style="1383" customWidth="1"/>
    <col min="10246" max="10246" width="13.7109375" style="1383" customWidth="1"/>
    <col min="10247" max="10247" width="34.7109375" style="1383" customWidth="1"/>
    <col min="10248" max="10248" width="17.7109375" style="1383" customWidth="1"/>
    <col min="10249" max="10249" width="13.7109375" style="1383" customWidth="1"/>
    <col min="10250" max="10250" width="30.7109375" style="1383" customWidth="1"/>
    <col min="10251" max="10251" width="38.42578125" style="1383" customWidth="1"/>
    <col min="10252" max="10496" width="9.140625" style="1383"/>
    <col min="10497" max="10497" width="8.7109375" style="1383" customWidth="1"/>
    <col min="10498" max="10498" width="45.7109375" style="1383" customWidth="1"/>
    <col min="10499" max="10499" width="15.7109375" style="1383" customWidth="1"/>
    <col min="10500" max="10501" width="17.7109375" style="1383" customWidth="1"/>
    <col min="10502" max="10502" width="13.7109375" style="1383" customWidth="1"/>
    <col min="10503" max="10503" width="34.7109375" style="1383" customWidth="1"/>
    <col min="10504" max="10504" width="17.7109375" style="1383" customWidth="1"/>
    <col min="10505" max="10505" width="13.7109375" style="1383" customWidth="1"/>
    <col min="10506" max="10506" width="30.7109375" style="1383" customWidth="1"/>
    <col min="10507" max="10507" width="38.42578125" style="1383" customWidth="1"/>
    <col min="10508" max="10752" width="9.140625" style="1383"/>
    <col min="10753" max="10753" width="8.7109375" style="1383" customWidth="1"/>
    <col min="10754" max="10754" width="45.7109375" style="1383" customWidth="1"/>
    <col min="10755" max="10755" width="15.7109375" style="1383" customWidth="1"/>
    <col min="10756" max="10757" width="17.7109375" style="1383" customWidth="1"/>
    <col min="10758" max="10758" width="13.7109375" style="1383" customWidth="1"/>
    <col min="10759" max="10759" width="34.7109375" style="1383" customWidth="1"/>
    <col min="10760" max="10760" width="17.7109375" style="1383" customWidth="1"/>
    <col min="10761" max="10761" width="13.7109375" style="1383" customWidth="1"/>
    <col min="10762" max="10762" width="30.7109375" style="1383" customWidth="1"/>
    <col min="10763" max="10763" width="38.42578125" style="1383" customWidth="1"/>
    <col min="10764" max="11008" width="9.140625" style="1383"/>
    <col min="11009" max="11009" width="8.7109375" style="1383" customWidth="1"/>
    <col min="11010" max="11010" width="45.7109375" style="1383" customWidth="1"/>
    <col min="11011" max="11011" width="15.7109375" style="1383" customWidth="1"/>
    <col min="11012" max="11013" width="17.7109375" style="1383" customWidth="1"/>
    <col min="11014" max="11014" width="13.7109375" style="1383" customWidth="1"/>
    <col min="11015" max="11015" width="34.7109375" style="1383" customWidth="1"/>
    <col min="11016" max="11016" width="17.7109375" style="1383" customWidth="1"/>
    <col min="11017" max="11017" width="13.7109375" style="1383" customWidth="1"/>
    <col min="11018" max="11018" width="30.7109375" style="1383" customWidth="1"/>
    <col min="11019" max="11019" width="38.42578125" style="1383" customWidth="1"/>
    <col min="11020" max="11264" width="9.140625" style="1383"/>
    <col min="11265" max="11265" width="8.7109375" style="1383" customWidth="1"/>
    <col min="11266" max="11266" width="45.7109375" style="1383" customWidth="1"/>
    <col min="11267" max="11267" width="15.7109375" style="1383" customWidth="1"/>
    <col min="11268" max="11269" width="17.7109375" style="1383" customWidth="1"/>
    <col min="11270" max="11270" width="13.7109375" style="1383" customWidth="1"/>
    <col min="11271" max="11271" width="34.7109375" style="1383" customWidth="1"/>
    <col min="11272" max="11272" width="17.7109375" style="1383" customWidth="1"/>
    <col min="11273" max="11273" width="13.7109375" style="1383" customWidth="1"/>
    <col min="11274" max="11274" width="30.7109375" style="1383" customWidth="1"/>
    <col min="11275" max="11275" width="38.42578125" style="1383" customWidth="1"/>
    <col min="11276" max="11520" width="9.140625" style="1383"/>
    <col min="11521" max="11521" width="8.7109375" style="1383" customWidth="1"/>
    <col min="11522" max="11522" width="45.7109375" style="1383" customWidth="1"/>
    <col min="11523" max="11523" width="15.7109375" style="1383" customWidth="1"/>
    <col min="11524" max="11525" width="17.7109375" style="1383" customWidth="1"/>
    <col min="11526" max="11526" width="13.7109375" style="1383" customWidth="1"/>
    <col min="11527" max="11527" width="34.7109375" style="1383" customWidth="1"/>
    <col min="11528" max="11528" width="17.7109375" style="1383" customWidth="1"/>
    <col min="11529" max="11529" width="13.7109375" style="1383" customWidth="1"/>
    <col min="11530" max="11530" width="30.7109375" style="1383" customWidth="1"/>
    <col min="11531" max="11531" width="38.42578125" style="1383" customWidth="1"/>
    <col min="11532" max="11776" width="9.140625" style="1383"/>
    <col min="11777" max="11777" width="8.7109375" style="1383" customWidth="1"/>
    <col min="11778" max="11778" width="45.7109375" style="1383" customWidth="1"/>
    <col min="11779" max="11779" width="15.7109375" style="1383" customWidth="1"/>
    <col min="11780" max="11781" width="17.7109375" style="1383" customWidth="1"/>
    <col min="11782" max="11782" width="13.7109375" style="1383" customWidth="1"/>
    <col min="11783" max="11783" width="34.7109375" style="1383" customWidth="1"/>
    <col min="11784" max="11784" width="17.7109375" style="1383" customWidth="1"/>
    <col min="11785" max="11785" width="13.7109375" style="1383" customWidth="1"/>
    <col min="11786" max="11786" width="30.7109375" style="1383" customWidth="1"/>
    <col min="11787" max="11787" width="38.42578125" style="1383" customWidth="1"/>
    <col min="11788" max="12032" width="9.140625" style="1383"/>
    <col min="12033" max="12033" width="8.7109375" style="1383" customWidth="1"/>
    <col min="12034" max="12034" width="45.7109375" style="1383" customWidth="1"/>
    <col min="12035" max="12035" width="15.7109375" style="1383" customWidth="1"/>
    <col min="12036" max="12037" width="17.7109375" style="1383" customWidth="1"/>
    <col min="12038" max="12038" width="13.7109375" style="1383" customWidth="1"/>
    <col min="12039" max="12039" width="34.7109375" style="1383" customWidth="1"/>
    <col min="12040" max="12040" width="17.7109375" style="1383" customWidth="1"/>
    <col min="12041" max="12041" width="13.7109375" style="1383" customWidth="1"/>
    <col min="12042" max="12042" width="30.7109375" style="1383" customWidth="1"/>
    <col min="12043" max="12043" width="38.42578125" style="1383" customWidth="1"/>
    <col min="12044" max="12288" width="9.140625" style="1383"/>
    <col min="12289" max="12289" width="8.7109375" style="1383" customWidth="1"/>
    <col min="12290" max="12290" width="45.7109375" style="1383" customWidth="1"/>
    <col min="12291" max="12291" width="15.7109375" style="1383" customWidth="1"/>
    <col min="12292" max="12293" width="17.7109375" style="1383" customWidth="1"/>
    <col min="12294" max="12294" width="13.7109375" style="1383" customWidth="1"/>
    <col min="12295" max="12295" width="34.7109375" style="1383" customWidth="1"/>
    <col min="12296" max="12296" width="17.7109375" style="1383" customWidth="1"/>
    <col min="12297" max="12297" width="13.7109375" style="1383" customWidth="1"/>
    <col min="12298" max="12298" width="30.7109375" style="1383" customWidth="1"/>
    <col min="12299" max="12299" width="38.42578125" style="1383" customWidth="1"/>
    <col min="12300" max="12544" width="9.140625" style="1383"/>
    <col min="12545" max="12545" width="8.7109375" style="1383" customWidth="1"/>
    <col min="12546" max="12546" width="45.7109375" style="1383" customWidth="1"/>
    <col min="12547" max="12547" width="15.7109375" style="1383" customWidth="1"/>
    <col min="12548" max="12549" width="17.7109375" style="1383" customWidth="1"/>
    <col min="12550" max="12550" width="13.7109375" style="1383" customWidth="1"/>
    <col min="12551" max="12551" width="34.7109375" style="1383" customWidth="1"/>
    <col min="12552" max="12552" width="17.7109375" style="1383" customWidth="1"/>
    <col min="12553" max="12553" width="13.7109375" style="1383" customWidth="1"/>
    <col min="12554" max="12554" width="30.7109375" style="1383" customWidth="1"/>
    <col min="12555" max="12555" width="38.42578125" style="1383" customWidth="1"/>
    <col min="12556" max="12800" width="9.140625" style="1383"/>
    <col min="12801" max="12801" width="8.7109375" style="1383" customWidth="1"/>
    <col min="12802" max="12802" width="45.7109375" style="1383" customWidth="1"/>
    <col min="12803" max="12803" width="15.7109375" style="1383" customWidth="1"/>
    <col min="12804" max="12805" width="17.7109375" style="1383" customWidth="1"/>
    <col min="12806" max="12806" width="13.7109375" style="1383" customWidth="1"/>
    <col min="12807" max="12807" width="34.7109375" style="1383" customWidth="1"/>
    <col min="12808" max="12808" width="17.7109375" style="1383" customWidth="1"/>
    <col min="12809" max="12809" width="13.7109375" style="1383" customWidth="1"/>
    <col min="12810" max="12810" width="30.7109375" style="1383" customWidth="1"/>
    <col min="12811" max="12811" width="38.42578125" style="1383" customWidth="1"/>
    <col min="12812" max="13056" width="9.140625" style="1383"/>
    <col min="13057" max="13057" width="8.7109375" style="1383" customWidth="1"/>
    <col min="13058" max="13058" width="45.7109375" style="1383" customWidth="1"/>
    <col min="13059" max="13059" width="15.7109375" style="1383" customWidth="1"/>
    <col min="13060" max="13061" width="17.7109375" style="1383" customWidth="1"/>
    <col min="13062" max="13062" width="13.7109375" style="1383" customWidth="1"/>
    <col min="13063" max="13063" width="34.7109375" style="1383" customWidth="1"/>
    <col min="13064" max="13064" width="17.7109375" style="1383" customWidth="1"/>
    <col min="13065" max="13065" width="13.7109375" style="1383" customWidth="1"/>
    <col min="13066" max="13066" width="30.7109375" style="1383" customWidth="1"/>
    <col min="13067" max="13067" width="38.42578125" style="1383" customWidth="1"/>
    <col min="13068" max="13312" width="9.140625" style="1383"/>
    <col min="13313" max="13313" width="8.7109375" style="1383" customWidth="1"/>
    <col min="13314" max="13314" width="45.7109375" style="1383" customWidth="1"/>
    <col min="13315" max="13315" width="15.7109375" style="1383" customWidth="1"/>
    <col min="13316" max="13317" width="17.7109375" style="1383" customWidth="1"/>
    <col min="13318" max="13318" width="13.7109375" style="1383" customWidth="1"/>
    <col min="13319" max="13319" width="34.7109375" style="1383" customWidth="1"/>
    <col min="13320" max="13320" width="17.7109375" style="1383" customWidth="1"/>
    <col min="13321" max="13321" width="13.7109375" style="1383" customWidth="1"/>
    <col min="13322" max="13322" width="30.7109375" style="1383" customWidth="1"/>
    <col min="13323" max="13323" width="38.42578125" style="1383" customWidth="1"/>
    <col min="13324" max="13568" width="9.140625" style="1383"/>
    <col min="13569" max="13569" width="8.7109375" style="1383" customWidth="1"/>
    <col min="13570" max="13570" width="45.7109375" style="1383" customWidth="1"/>
    <col min="13571" max="13571" width="15.7109375" style="1383" customWidth="1"/>
    <col min="13572" max="13573" width="17.7109375" style="1383" customWidth="1"/>
    <col min="13574" max="13574" width="13.7109375" style="1383" customWidth="1"/>
    <col min="13575" max="13575" width="34.7109375" style="1383" customWidth="1"/>
    <col min="13576" max="13576" width="17.7109375" style="1383" customWidth="1"/>
    <col min="13577" max="13577" width="13.7109375" style="1383" customWidth="1"/>
    <col min="13578" max="13578" width="30.7109375" style="1383" customWidth="1"/>
    <col min="13579" max="13579" width="38.42578125" style="1383" customWidth="1"/>
    <col min="13580" max="13824" width="9.140625" style="1383"/>
    <col min="13825" max="13825" width="8.7109375" style="1383" customWidth="1"/>
    <col min="13826" max="13826" width="45.7109375" style="1383" customWidth="1"/>
    <col min="13827" max="13827" width="15.7109375" style="1383" customWidth="1"/>
    <col min="13828" max="13829" width="17.7109375" style="1383" customWidth="1"/>
    <col min="13830" max="13830" width="13.7109375" style="1383" customWidth="1"/>
    <col min="13831" max="13831" width="34.7109375" style="1383" customWidth="1"/>
    <col min="13832" max="13832" width="17.7109375" style="1383" customWidth="1"/>
    <col min="13833" max="13833" width="13.7109375" style="1383" customWidth="1"/>
    <col min="13834" max="13834" width="30.7109375" style="1383" customWidth="1"/>
    <col min="13835" max="13835" width="38.42578125" style="1383" customWidth="1"/>
    <col min="13836" max="14080" width="9.140625" style="1383"/>
    <col min="14081" max="14081" width="8.7109375" style="1383" customWidth="1"/>
    <col min="14082" max="14082" width="45.7109375" style="1383" customWidth="1"/>
    <col min="14083" max="14083" width="15.7109375" style="1383" customWidth="1"/>
    <col min="14084" max="14085" width="17.7109375" style="1383" customWidth="1"/>
    <col min="14086" max="14086" width="13.7109375" style="1383" customWidth="1"/>
    <col min="14087" max="14087" width="34.7109375" style="1383" customWidth="1"/>
    <col min="14088" max="14088" width="17.7109375" style="1383" customWidth="1"/>
    <col min="14089" max="14089" width="13.7109375" style="1383" customWidth="1"/>
    <col min="14090" max="14090" width="30.7109375" style="1383" customWidth="1"/>
    <col min="14091" max="14091" width="38.42578125" style="1383" customWidth="1"/>
    <col min="14092" max="14336" width="9.140625" style="1383"/>
    <col min="14337" max="14337" width="8.7109375" style="1383" customWidth="1"/>
    <col min="14338" max="14338" width="45.7109375" style="1383" customWidth="1"/>
    <col min="14339" max="14339" width="15.7109375" style="1383" customWidth="1"/>
    <col min="14340" max="14341" width="17.7109375" style="1383" customWidth="1"/>
    <col min="14342" max="14342" width="13.7109375" style="1383" customWidth="1"/>
    <col min="14343" max="14343" width="34.7109375" style="1383" customWidth="1"/>
    <col min="14344" max="14344" width="17.7109375" style="1383" customWidth="1"/>
    <col min="14345" max="14345" width="13.7109375" style="1383" customWidth="1"/>
    <col min="14346" max="14346" width="30.7109375" style="1383" customWidth="1"/>
    <col min="14347" max="14347" width="38.42578125" style="1383" customWidth="1"/>
    <col min="14348" max="14592" width="9.140625" style="1383"/>
    <col min="14593" max="14593" width="8.7109375" style="1383" customWidth="1"/>
    <col min="14594" max="14594" width="45.7109375" style="1383" customWidth="1"/>
    <col min="14595" max="14595" width="15.7109375" style="1383" customWidth="1"/>
    <col min="14596" max="14597" width="17.7109375" style="1383" customWidth="1"/>
    <col min="14598" max="14598" width="13.7109375" style="1383" customWidth="1"/>
    <col min="14599" max="14599" width="34.7109375" style="1383" customWidth="1"/>
    <col min="14600" max="14600" width="17.7109375" style="1383" customWidth="1"/>
    <col min="14601" max="14601" width="13.7109375" style="1383" customWidth="1"/>
    <col min="14602" max="14602" width="30.7109375" style="1383" customWidth="1"/>
    <col min="14603" max="14603" width="38.42578125" style="1383" customWidth="1"/>
    <col min="14604" max="14848" width="9.140625" style="1383"/>
    <col min="14849" max="14849" width="8.7109375" style="1383" customWidth="1"/>
    <col min="14850" max="14850" width="45.7109375" style="1383" customWidth="1"/>
    <col min="14851" max="14851" width="15.7109375" style="1383" customWidth="1"/>
    <col min="14852" max="14853" width="17.7109375" style="1383" customWidth="1"/>
    <col min="14854" max="14854" width="13.7109375" style="1383" customWidth="1"/>
    <col min="14855" max="14855" width="34.7109375" style="1383" customWidth="1"/>
    <col min="14856" max="14856" width="17.7109375" style="1383" customWidth="1"/>
    <col min="14857" max="14857" width="13.7109375" style="1383" customWidth="1"/>
    <col min="14858" max="14858" width="30.7109375" style="1383" customWidth="1"/>
    <col min="14859" max="14859" width="38.42578125" style="1383" customWidth="1"/>
    <col min="14860" max="15104" width="9.140625" style="1383"/>
    <col min="15105" max="15105" width="8.7109375" style="1383" customWidth="1"/>
    <col min="15106" max="15106" width="45.7109375" style="1383" customWidth="1"/>
    <col min="15107" max="15107" width="15.7109375" style="1383" customWidth="1"/>
    <col min="15108" max="15109" width="17.7109375" style="1383" customWidth="1"/>
    <col min="15110" max="15110" width="13.7109375" style="1383" customWidth="1"/>
    <col min="15111" max="15111" width="34.7109375" style="1383" customWidth="1"/>
    <col min="15112" max="15112" width="17.7109375" style="1383" customWidth="1"/>
    <col min="15113" max="15113" width="13.7109375" style="1383" customWidth="1"/>
    <col min="15114" max="15114" width="30.7109375" style="1383" customWidth="1"/>
    <col min="15115" max="15115" width="38.42578125" style="1383" customWidth="1"/>
    <col min="15116" max="15360" width="9.140625" style="1383"/>
    <col min="15361" max="15361" width="8.7109375" style="1383" customWidth="1"/>
    <col min="15362" max="15362" width="45.7109375" style="1383" customWidth="1"/>
    <col min="15363" max="15363" width="15.7109375" style="1383" customWidth="1"/>
    <col min="15364" max="15365" width="17.7109375" style="1383" customWidth="1"/>
    <col min="15366" max="15366" width="13.7109375" style="1383" customWidth="1"/>
    <col min="15367" max="15367" width="34.7109375" style="1383" customWidth="1"/>
    <col min="15368" max="15368" width="17.7109375" style="1383" customWidth="1"/>
    <col min="15369" max="15369" width="13.7109375" style="1383" customWidth="1"/>
    <col min="15370" max="15370" width="30.7109375" style="1383" customWidth="1"/>
    <col min="15371" max="15371" width="38.42578125" style="1383" customWidth="1"/>
    <col min="15372" max="15616" width="9.140625" style="1383"/>
    <col min="15617" max="15617" width="8.7109375" style="1383" customWidth="1"/>
    <col min="15618" max="15618" width="45.7109375" style="1383" customWidth="1"/>
    <col min="15619" max="15619" width="15.7109375" style="1383" customWidth="1"/>
    <col min="15620" max="15621" width="17.7109375" style="1383" customWidth="1"/>
    <col min="15622" max="15622" width="13.7109375" style="1383" customWidth="1"/>
    <col min="15623" max="15623" width="34.7109375" style="1383" customWidth="1"/>
    <col min="15624" max="15624" width="17.7109375" style="1383" customWidth="1"/>
    <col min="15625" max="15625" width="13.7109375" style="1383" customWidth="1"/>
    <col min="15626" max="15626" width="30.7109375" style="1383" customWidth="1"/>
    <col min="15627" max="15627" width="38.42578125" style="1383" customWidth="1"/>
    <col min="15628" max="15872" width="9.140625" style="1383"/>
    <col min="15873" max="15873" width="8.7109375" style="1383" customWidth="1"/>
    <col min="15874" max="15874" width="45.7109375" style="1383" customWidth="1"/>
    <col min="15875" max="15875" width="15.7109375" style="1383" customWidth="1"/>
    <col min="15876" max="15877" width="17.7109375" style="1383" customWidth="1"/>
    <col min="15878" max="15878" width="13.7109375" style="1383" customWidth="1"/>
    <col min="15879" max="15879" width="34.7109375" style="1383" customWidth="1"/>
    <col min="15880" max="15880" width="17.7109375" style="1383" customWidth="1"/>
    <col min="15881" max="15881" width="13.7109375" style="1383" customWidth="1"/>
    <col min="15882" max="15882" width="30.7109375" style="1383" customWidth="1"/>
    <col min="15883" max="15883" width="38.42578125" style="1383" customWidth="1"/>
    <col min="15884" max="16128" width="9.140625" style="1383"/>
    <col min="16129" max="16129" width="8.7109375" style="1383" customWidth="1"/>
    <col min="16130" max="16130" width="45.7109375" style="1383" customWidth="1"/>
    <col min="16131" max="16131" width="15.7109375" style="1383" customWidth="1"/>
    <col min="16132" max="16133" width="17.7109375" style="1383" customWidth="1"/>
    <col min="16134" max="16134" width="13.7109375" style="1383" customWidth="1"/>
    <col min="16135" max="16135" width="34.7109375" style="1383" customWidth="1"/>
    <col min="16136" max="16136" width="17.7109375" style="1383" customWidth="1"/>
    <col min="16137" max="16137" width="13.7109375" style="1383" customWidth="1"/>
    <col min="16138" max="16138" width="30.7109375" style="1383" customWidth="1"/>
    <col min="16139" max="16139" width="38.42578125" style="1383" customWidth="1"/>
    <col min="16140" max="16384" width="9.140625" style="1383"/>
  </cols>
  <sheetData>
    <row r="1" spans="1:11" x14ac:dyDescent="0.25">
      <c r="J1" s="1382"/>
    </row>
    <row r="2" spans="1:11" ht="57" customHeight="1" x14ac:dyDescent="0.2">
      <c r="A2" s="2142" t="s">
        <v>1717</v>
      </c>
      <c r="B2" s="2142"/>
      <c r="C2" s="2142"/>
      <c r="D2" s="2142"/>
      <c r="E2" s="2142"/>
      <c r="F2" s="2142"/>
      <c r="G2" s="2142"/>
      <c r="H2" s="2142"/>
      <c r="I2" s="2142"/>
      <c r="J2" s="2142"/>
    </row>
    <row r="3" spans="1:11" s="1384" customFormat="1" ht="18" customHeight="1" x14ac:dyDescent="0.25">
      <c r="A3" s="2143" t="s">
        <v>1473</v>
      </c>
      <c r="B3" s="2143"/>
      <c r="C3" s="2143"/>
      <c r="D3" s="2143"/>
      <c r="E3" s="2143"/>
      <c r="F3" s="2143"/>
      <c r="G3" s="2143"/>
      <c r="H3" s="2143"/>
      <c r="I3" s="2143"/>
      <c r="J3" s="2143"/>
    </row>
    <row r="4" spans="1:11" ht="3" customHeight="1" x14ac:dyDescent="0.3">
      <c r="A4" s="1385"/>
      <c r="B4" s="1385"/>
      <c r="C4" s="1385"/>
      <c r="D4" s="1386"/>
      <c r="E4" s="1385"/>
      <c r="F4" s="1385"/>
      <c r="G4" s="1385"/>
      <c r="H4" s="1385"/>
      <c r="I4" s="1385"/>
      <c r="J4" s="1387"/>
    </row>
    <row r="5" spans="1:11" ht="132.75" customHeight="1" x14ac:dyDescent="0.2">
      <c r="A5" s="1306" t="s">
        <v>1</v>
      </c>
      <c r="B5" s="1307" t="s">
        <v>2</v>
      </c>
      <c r="C5" s="1307" t="s">
        <v>3</v>
      </c>
      <c r="D5" s="1324" t="s">
        <v>1459</v>
      </c>
      <c r="E5" s="1309" t="s">
        <v>1551</v>
      </c>
      <c r="F5" s="1309" t="s">
        <v>4</v>
      </c>
      <c r="G5" s="1307" t="s">
        <v>5</v>
      </c>
      <c r="H5" s="1307" t="s">
        <v>1552</v>
      </c>
      <c r="I5" s="1307" t="s">
        <v>6</v>
      </c>
      <c r="J5" s="1307" t="s">
        <v>7</v>
      </c>
    </row>
    <row r="6" spans="1:11" ht="18.75" x14ac:dyDescent="0.2">
      <c r="A6" s="1388">
        <v>1</v>
      </c>
      <c r="B6" s="1388">
        <v>2</v>
      </c>
      <c r="C6" s="1388">
        <v>3</v>
      </c>
      <c r="D6" s="1389">
        <v>4</v>
      </c>
      <c r="E6" s="1388">
        <v>5</v>
      </c>
      <c r="F6" s="1388">
        <v>6</v>
      </c>
      <c r="G6" s="1388">
        <v>7</v>
      </c>
      <c r="H6" s="1388">
        <v>8</v>
      </c>
      <c r="I6" s="1388">
        <v>9</v>
      </c>
      <c r="J6" s="1388">
        <v>10</v>
      </c>
    </row>
    <row r="7" spans="1:11" ht="15" customHeight="1" x14ac:dyDescent="0.2">
      <c r="A7" s="2144" t="s">
        <v>293</v>
      </c>
      <c r="B7" s="2144"/>
      <c r="C7" s="2144"/>
      <c r="D7" s="2144"/>
      <c r="E7" s="2144"/>
      <c r="F7" s="2144"/>
      <c r="G7" s="2144"/>
      <c r="H7" s="2144"/>
      <c r="I7" s="2144"/>
      <c r="J7" s="2144"/>
    </row>
    <row r="8" spans="1:11" ht="96" customHeight="1" x14ac:dyDescent="0.3">
      <c r="A8" s="1390" t="s">
        <v>9</v>
      </c>
      <c r="B8" s="1391" t="s">
        <v>421</v>
      </c>
      <c r="C8" s="1392" t="s">
        <v>19</v>
      </c>
      <c r="D8" s="1393">
        <f>D9</f>
        <v>1700</v>
      </c>
      <c r="E8" s="1393">
        <f>E9</f>
        <v>0</v>
      </c>
      <c r="F8" s="1394">
        <f>(E8/D8)*100</f>
        <v>0</v>
      </c>
      <c r="G8" s="1395"/>
      <c r="H8" s="1394">
        <f>E8</f>
        <v>0</v>
      </c>
      <c r="I8" s="1394">
        <f>H8/D8*100</f>
        <v>0</v>
      </c>
      <c r="J8" s="1396"/>
    </row>
    <row r="9" spans="1:11" ht="99" customHeight="1" x14ac:dyDescent="0.2">
      <c r="A9" s="1397" t="s">
        <v>21</v>
      </c>
      <c r="B9" s="1398" t="s">
        <v>1311</v>
      </c>
      <c r="C9" s="1399" t="s">
        <v>19</v>
      </c>
      <c r="D9" s="1400">
        <v>1700</v>
      </c>
      <c r="E9" s="1400">
        <v>0</v>
      </c>
      <c r="F9" s="1401">
        <f t="shared" ref="F9:F12" si="0">(E9/D9)*100</f>
        <v>0</v>
      </c>
      <c r="G9" s="1399" t="s">
        <v>1718</v>
      </c>
      <c r="H9" s="1401">
        <f>E9</f>
        <v>0</v>
      </c>
      <c r="I9" s="1401">
        <f t="shared" ref="I9:I12" si="1">H9/D9*100</f>
        <v>0</v>
      </c>
      <c r="J9" s="1399" t="s">
        <v>1719</v>
      </c>
    </row>
    <row r="10" spans="1:11" ht="99" customHeight="1" x14ac:dyDescent="0.2">
      <c r="A10" s="1402" t="s">
        <v>1448</v>
      </c>
      <c r="B10" s="1391" t="s">
        <v>1457</v>
      </c>
      <c r="C10" s="1392" t="s">
        <v>1449</v>
      </c>
      <c r="D10" s="1393">
        <f>D11</f>
        <v>0</v>
      </c>
      <c r="E10" s="1400">
        <f>E11</f>
        <v>0</v>
      </c>
      <c r="F10" s="1401">
        <v>0</v>
      </c>
      <c r="G10" s="1399"/>
      <c r="H10" s="1401">
        <f>H11</f>
        <v>0</v>
      </c>
      <c r="I10" s="1401">
        <v>0</v>
      </c>
      <c r="J10" s="1398"/>
    </row>
    <row r="11" spans="1:11" ht="99" customHeight="1" x14ac:dyDescent="0.2">
      <c r="A11" s="1402" t="s">
        <v>13</v>
      </c>
      <c r="B11" s="1398" t="s">
        <v>1450</v>
      </c>
      <c r="C11" s="1399" t="s">
        <v>1449</v>
      </c>
      <c r="D11" s="1400">
        <v>0</v>
      </c>
      <c r="E11" s="1400">
        <v>0</v>
      </c>
      <c r="F11" s="1401">
        <v>0</v>
      </c>
      <c r="G11" s="1399"/>
      <c r="H11" s="1401">
        <v>0</v>
      </c>
      <c r="I11" s="1401">
        <f>L11</f>
        <v>0</v>
      </c>
      <c r="J11" s="1399" t="s">
        <v>1720</v>
      </c>
    </row>
    <row r="12" spans="1:11" ht="203.25" customHeight="1" x14ac:dyDescent="0.3">
      <c r="A12" s="1626"/>
      <c r="B12" s="1403" t="s">
        <v>38</v>
      </c>
      <c r="C12" s="1404" t="s">
        <v>19</v>
      </c>
      <c r="D12" s="1393">
        <f>D8+D10</f>
        <v>1700</v>
      </c>
      <c r="E12" s="1393">
        <f>E8</f>
        <v>0</v>
      </c>
      <c r="F12" s="1394">
        <f t="shared" si="0"/>
        <v>0</v>
      </c>
      <c r="G12" s="1395"/>
      <c r="H12" s="1394">
        <f>E12</f>
        <v>0</v>
      </c>
      <c r="I12" s="1394">
        <f t="shared" si="1"/>
        <v>0</v>
      </c>
      <c r="J12" s="1405"/>
    </row>
    <row r="13" spans="1:11" ht="25.5" customHeight="1" x14ac:dyDescent="0.2">
      <c r="A13" s="2144" t="s">
        <v>294</v>
      </c>
      <c r="B13" s="2144"/>
      <c r="C13" s="2144"/>
      <c r="D13" s="2144"/>
      <c r="E13" s="2144"/>
      <c r="F13" s="2144"/>
      <c r="G13" s="2144"/>
      <c r="H13" s="2144"/>
      <c r="I13" s="2144"/>
      <c r="J13" s="2144"/>
    </row>
    <row r="14" spans="1:11" ht="111.75" customHeight="1" x14ac:dyDescent="0.2">
      <c r="A14" s="1390" t="s">
        <v>9</v>
      </c>
      <c r="B14" s="1391" t="s">
        <v>422</v>
      </c>
      <c r="C14" s="1391" t="s">
        <v>19</v>
      </c>
      <c r="D14" s="1394">
        <f>D15</f>
        <v>300</v>
      </c>
      <c r="E14" s="1394">
        <f>E15</f>
        <v>0</v>
      </c>
      <c r="F14" s="1394">
        <v>0</v>
      </c>
      <c r="G14" s="1406"/>
      <c r="H14" s="1407">
        <f>H15</f>
        <v>0</v>
      </c>
      <c r="I14" s="1407">
        <v>0</v>
      </c>
      <c r="J14" s="1408"/>
    </row>
    <row r="15" spans="1:11" ht="123" customHeight="1" x14ac:dyDescent="0.35">
      <c r="A15" s="1397" t="s">
        <v>21</v>
      </c>
      <c r="B15" s="1398" t="s">
        <v>1312</v>
      </c>
      <c r="C15" s="1398" t="s">
        <v>19</v>
      </c>
      <c r="D15" s="1401">
        <v>300</v>
      </c>
      <c r="E15" s="1401">
        <v>0</v>
      </c>
      <c r="F15" s="1401">
        <v>0</v>
      </c>
      <c r="G15" s="1409" t="s">
        <v>1721</v>
      </c>
      <c r="H15" s="1410">
        <v>0</v>
      </c>
      <c r="I15" s="1410">
        <v>0</v>
      </c>
      <c r="J15" s="1411" t="s">
        <v>1719</v>
      </c>
      <c r="K15" s="1412"/>
    </row>
    <row r="16" spans="1:11" ht="21.75" customHeight="1" x14ac:dyDescent="0.35">
      <c r="A16" s="2145" t="s">
        <v>12</v>
      </c>
      <c r="B16" s="2148" t="s">
        <v>1271</v>
      </c>
      <c r="C16" s="1391" t="s">
        <v>15</v>
      </c>
      <c r="D16" s="1394">
        <f>D17+D18</f>
        <v>1455.5</v>
      </c>
      <c r="E16" s="1394">
        <f>E17+E18</f>
        <v>113.877</v>
      </c>
      <c r="F16" s="1394">
        <f t="shared" ref="F16:F18" si="2">E16/D16*100</f>
        <v>7.8239093095156296</v>
      </c>
      <c r="G16" s="1413"/>
      <c r="H16" s="1407">
        <f>E16</f>
        <v>113.877</v>
      </c>
      <c r="I16" s="1407">
        <f t="shared" ref="I16:I23" si="3">H16/D16*100</f>
        <v>7.8239093095156296</v>
      </c>
      <c r="J16" s="1408"/>
      <c r="K16" s="1412"/>
    </row>
    <row r="17" spans="1:11" ht="84.75" customHeight="1" x14ac:dyDescent="0.35">
      <c r="A17" s="2146"/>
      <c r="B17" s="2149"/>
      <c r="C17" s="1391" t="s">
        <v>16</v>
      </c>
      <c r="D17" s="1394">
        <f>D20</f>
        <v>0</v>
      </c>
      <c r="E17" s="1394">
        <f>E20</f>
        <v>0</v>
      </c>
      <c r="F17" s="1394">
        <v>0</v>
      </c>
      <c r="G17" s="1413"/>
      <c r="H17" s="1407">
        <f>E17</f>
        <v>0</v>
      </c>
      <c r="I17" s="1407">
        <v>0</v>
      </c>
      <c r="J17" s="1408"/>
      <c r="K17" s="1412"/>
    </row>
    <row r="18" spans="1:11" ht="105" customHeight="1" x14ac:dyDescent="0.35">
      <c r="A18" s="2147"/>
      <c r="B18" s="2150"/>
      <c r="C18" s="1391" t="s">
        <v>19</v>
      </c>
      <c r="D18" s="1394">
        <f>D21+D22</f>
        <v>1455.5</v>
      </c>
      <c r="E18" s="1394">
        <f>E21+E22</f>
        <v>113.877</v>
      </c>
      <c r="F18" s="1394">
        <f t="shared" si="2"/>
        <v>7.8239093095156296</v>
      </c>
      <c r="G18" s="1413"/>
      <c r="H18" s="1407">
        <f>E18</f>
        <v>113.877</v>
      </c>
      <c r="I18" s="1407">
        <f t="shared" si="3"/>
        <v>7.8239093095156296</v>
      </c>
      <c r="J18" s="1408"/>
      <c r="K18" s="1412"/>
    </row>
    <row r="19" spans="1:11" ht="29.25" customHeight="1" x14ac:dyDescent="0.35">
      <c r="A19" s="2151" t="s">
        <v>13</v>
      </c>
      <c r="B19" s="2154" t="s">
        <v>1313</v>
      </c>
      <c r="C19" s="1398" t="s">
        <v>15</v>
      </c>
      <c r="D19" s="1401">
        <f>D20+D21</f>
        <v>0</v>
      </c>
      <c r="E19" s="1401">
        <f>E20+E21</f>
        <v>0</v>
      </c>
      <c r="F19" s="1401">
        <v>0</v>
      </c>
      <c r="G19" s="2157"/>
      <c r="H19" s="1410">
        <f>H20+H21</f>
        <v>0</v>
      </c>
      <c r="I19" s="1410">
        <v>0</v>
      </c>
      <c r="J19" s="2157" t="s">
        <v>1722</v>
      </c>
      <c r="K19" s="1412"/>
    </row>
    <row r="20" spans="1:11" ht="76.5" customHeight="1" x14ac:dyDescent="0.35">
      <c r="A20" s="2152"/>
      <c r="B20" s="2155"/>
      <c r="C20" s="1398" t="s">
        <v>16</v>
      </c>
      <c r="D20" s="1401">
        <v>0</v>
      </c>
      <c r="E20" s="1401">
        <v>0</v>
      </c>
      <c r="F20" s="1401">
        <v>0</v>
      </c>
      <c r="G20" s="2158"/>
      <c r="H20" s="1410">
        <v>0</v>
      </c>
      <c r="I20" s="1410">
        <v>0</v>
      </c>
      <c r="J20" s="2158"/>
      <c r="K20" s="1412"/>
    </row>
    <row r="21" spans="1:11" ht="102" customHeight="1" x14ac:dyDescent="0.35">
      <c r="A21" s="2153"/>
      <c r="B21" s="2156"/>
      <c r="C21" s="1398" t="s">
        <v>19</v>
      </c>
      <c r="D21" s="1401">
        <v>0</v>
      </c>
      <c r="E21" s="1401">
        <v>0</v>
      </c>
      <c r="F21" s="1401">
        <v>0</v>
      </c>
      <c r="G21" s="2159"/>
      <c r="H21" s="1410">
        <f>E21</f>
        <v>0</v>
      </c>
      <c r="I21" s="1410">
        <v>0</v>
      </c>
      <c r="J21" s="2159"/>
      <c r="K21" s="1412"/>
    </row>
    <row r="22" spans="1:11" ht="152.25" customHeight="1" x14ac:dyDescent="0.35">
      <c r="A22" s="1397" t="s">
        <v>22</v>
      </c>
      <c r="B22" s="1399" t="s">
        <v>1272</v>
      </c>
      <c r="C22" s="1399" t="s">
        <v>19</v>
      </c>
      <c r="D22" s="1401">
        <v>1455.5</v>
      </c>
      <c r="E22" s="1401">
        <v>113.877</v>
      </c>
      <c r="F22" s="1401">
        <f t="shared" ref="F22:F23" si="4">(E22/D22)*100</f>
        <v>7.8239093095156296</v>
      </c>
      <c r="G22" s="1414" t="s">
        <v>1723</v>
      </c>
      <c r="H22" s="1410">
        <v>113.877</v>
      </c>
      <c r="I22" s="1410">
        <f t="shared" si="3"/>
        <v>7.8239093095156296</v>
      </c>
      <c r="J22" s="1415" t="s">
        <v>1719</v>
      </c>
      <c r="K22" s="1412"/>
    </row>
    <row r="23" spans="1:11" ht="26.25" customHeight="1" x14ac:dyDescent="0.35">
      <c r="A23" s="2160"/>
      <c r="B23" s="2144" t="s">
        <v>63</v>
      </c>
      <c r="C23" s="1391" t="s">
        <v>15</v>
      </c>
      <c r="D23" s="1394">
        <f>D24+D25</f>
        <v>1755.5</v>
      </c>
      <c r="E23" s="1394">
        <f>E24+E25</f>
        <v>113.877</v>
      </c>
      <c r="F23" s="1394">
        <f t="shared" si="4"/>
        <v>6.4868698376530904</v>
      </c>
      <c r="G23" s="2161"/>
      <c r="H23" s="1407">
        <f>H24+H25</f>
        <v>113.877</v>
      </c>
      <c r="I23" s="1407">
        <f t="shared" si="3"/>
        <v>6.4868698376530904</v>
      </c>
      <c r="J23" s="1416"/>
      <c r="K23" s="1412"/>
    </row>
    <row r="24" spans="1:11" ht="76.5" customHeight="1" x14ac:dyDescent="0.35">
      <c r="A24" s="2160"/>
      <c r="B24" s="2144"/>
      <c r="C24" s="1391" t="s">
        <v>16</v>
      </c>
      <c r="D24" s="1394">
        <f>D17</f>
        <v>0</v>
      </c>
      <c r="E24" s="1394">
        <f>E20</f>
        <v>0</v>
      </c>
      <c r="F24" s="1394">
        <f>G23</f>
        <v>0</v>
      </c>
      <c r="G24" s="2161"/>
      <c r="H24" s="1407">
        <f>E24</f>
        <v>0</v>
      </c>
      <c r="I24" s="1407">
        <f>O24</f>
        <v>0</v>
      </c>
      <c r="J24" s="1416"/>
      <c r="K24" s="1412"/>
    </row>
    <row r="25" spans="1:11" ht="106.5" customHeight="1" x14ac:dyDescent="0.3">
      <c r="A25" s="2160"/>
      <c r="B25" s="2144"/>
      <c r="C25" s="1391" t="s">
        <v>19</v>
      </c>
      <c r="D25" s="1393">
        <f>D14+D18</f>
        <v>1755.5</v>
      </c>
      <c r="E25" s="1393">
        <f>E21+E22</f>
        <v>113.877</v>
      </c>
      <c r="F25" s="1394">
        <f>E25/D25*100</f>
        <v>6.4868698376530904</v>
      </c>
      <c r="G25" s="2161"/>
      <c r="H25" s="1407">
        <f>E25</f>
        <v>113.877</v>
      </c>
      <c r="I25" s="1407">
        <f>H25/D25*100</f>
        <v>6.4868698376530904</v>
      </c>
      <c r="J25" s="1417"/>
    </row>
    <row r="26" spans="1:11" ht="26.25" customHeight="1" x14ac:dyDescent="0.2">
      <c r="A26" s="2144" t="s">
        <v>295</v>
      </c>
      <c r="B26" s="2144"/>
      <c r="C26" s="2144"/>
      <c r="D26" s="2144"/>
      <c r="E26" s="2144"/>
      <c r="F26" s="2144"/>
      <c r="G26" s="2144"/>
      <c r="H26" s="2144"/>
      <c r="I26" s="2144"/>
      <c r="J26" s="2144"/>
    </row>
    <row r="27" spans="1:11" ht="22.5" customHeight="1" x14ac:dyDescent="0.2">
      <c r="A27" s="2145" t="s">
        <v>9</v>
      </c>
      <c r="B27" s="2148" t="s">
        <v>423</v>
      </c>
      <c r="C27" s="1391" t="s">
        <v>15</v>
      </c>
      <c r="D27" s="1393">
        <f>D28+D29</f>
        <v>4651.03</v>
      </c>
      <c r="E27" s="1393">
        <f>E28+E29</f>
        <v>0</v>
      </c>
      <c r="F27" s="1394">
        <f t="shared" ref="F27:F54" si="5">(E27/D27)*100</f>
        <v>0</v>
      </c>
      <c r="G27" s="1418"/>
      <c r="H27" s="1393">
        <f>H28+H29</f>
        <v>0</v>
      </c>
      <c r="I27" s="1394">
        <f>F27</f>
        <v>0</v>
      </c>
      <c r="J27" s="1418"/>
    </row>
    <row r="28" spans="1:11" ht="75.75" customHeight="1" x14ac:dyDescent="0.2">
      <c r="A28" s="2146"/>
      <c r="B28" s="2149"/>
      <c r="C28" s="1391" t="s">
        <v>16</v>
      </c>
      <c r="D28" s="1394">
        <f>D31</f>
        <v>4651.03</v>
      </c>
      <c r="E28" s="1394">
        <f>E31</f>
        <v>0</v>
      </c>
      <c r="F28" s="1394">
        <f t="shared" si="5"/>
        <v>0</v>
      </c>
      <c r="G28" s="1390"/>
      <c r="H28" s="1394">
        <f>H31</f>
        <v>0</v>
      </c>
      <c r="I28" s="1394">
        <f>F28</f>
        <v>0</v>
      </c>
      <c r="J28" s="1405"/>
    </row>
    <row r="29" spans="1:11" ht="91.5" customHeight="1" x14ac:dyDescent="0.2">
      <c r="A29" s="2147"/>
      <c r="B29" s="2150"/>
      <c r="C29" s="1391" t="s">
        <v>19</v>
      </c>
      <c r="D29" s="1394">
        <f>D32</f>
        <v>0</v>
      </c>
      <c r="E29" s="1394">
        <v>0</v>
      </c>
      <c r="F29" s="1394">
        <v>0</v>
      </c>
      <c r="G29" s="1390"/>
      <c r="H29" s="1394">
        <v>0</v>
      </c>
      <c r="I29" s="1394">
        <v>0</v>
      </c>
      <c r="J29" s="1405"/>
    </row>
    <row r="30" spans="1:11" ht="29.25" customHeight="1" x14ac:dyDescent="0.2">
      <c r="A30" s="2151" t="s">
        <v>21</v>
      </c>
      <c r="B30" s="2162" t="s">
        <v>1363</v>
      </c>
      <c r="C30" s="1398" t="s">
        <v>15</v>
      </c>
      <c r="D30" s="1401">
        <f>D31+D32</f>
        <v>4651.03</v>
      </c>
      <c r="E30" s="1401">
        <f>E31+E32</f>
        <v>0</v>
      </c>
      <c r="F30" s="1401">
        <f t="shared" si="5"/>
        <v>0</v>
      </c>
      <c r="G30" s="2154" t="s">
        <v>1718</v>
      </c>
      <c r="H30" s="1401">
        <f>E30</f>
        <v>0</v>
      </c>
      <c r="I30" s="1401">
        <f t="shared" ref="I30:I34" si="6">H30/D30*100</f>
        <v>0</v>
      </c>
      <c r="J30" s="2154" t="s">
        <v>1719</v>
      </c>
    </row>
    <row r="31" spans="1:11" ht="75" customHeight="1" x14ac:dyDescent="0.2">
      <c r="A31" s="2152"/>
      <c r="B31" s="2163"/>
      <c r="C31" s="1399" t="s">
        <v>16</v>
      </c>
      <c r="D31" s="1401">
        <v>4651.03</v>
      </c>
      <c r="E31" s="1401">
        <v>0</v>
      </c>
      <c r="F31" s="1401">
        <f t="shared" si="5"/>
        <v>0</v>
      </c>
      <c r="G31" s="2155"/>
      <c r="H31" s="1401">
        <f>E31</f>
        <v>0</v>
      </c>
      <c r="I31" s="1401">
        <f t="shared" si="6"/>
        <v>0</v>
      </c>
      <c r="J31" s="2165"/>
    </row>
    <row r="32" spans="1:11" ht="119.25" customHeight="1" x14ac:dyDescent="0.2">
      <c r="A32" s="2153"/>
      <c r="B32" s="2164"/>
      <c r="C32" s="1399" t="s">
        <v>19</v>
      </c>
      <c r="D32" s="1401">
        <v>0</v>
      </c>
      <c r="E32" s="1401">
        <v>0</v>
      </c>
      <c r="F32" s="1401">
        <v>0</v>
      </c>
      <c r="G32" s="2156"/>
      <c r="H32" s="1401">
        <f>E32</f>
        <v>0</v>
      </c>
      <c r="I32" s="1401">
        <v>0</v>
      </c>
      <c r="J32" s="2166"/>
    </row>
    <row r="33" spans="1:11" ht="21.75" customHeight="1" x14ac:dyDescent="0.2">
      <c r="A33" s="2169" t="s">
        <v>12</v>
      </c>
      <c r="B33" s="2170" t="s">
        <v>1273</v>
      </c>
      <c r="C33" s="1391" t="s">
        <v>15</v>
      </c>
      <c r="D33" s="1394">
        <f>D34</f>
        <v>150</v>
      </c>
      <c r="E33" s="1394">
        <f>E34</f>
        <v>0</v>
      </c>
      <c r="F33" s="1394">
        <f>E33/D33*100</f>
        <v>0</v>
      </c>
      <c r="G33" s="2171"/>
      <c r="H33" s="1394">
        <f>H34</f>
        <v>0</v>
      </c>
      <c r="I33" s="1394">
        <f>H33/D33*100</f>
        <v>0</v>
      </c>
      <c r="J33" s="1391"/>
    </row>
    <row r="34" spans="1:11" ht="97.5" customHeight="1" x14ac:dyDescent="0.2">
      <c r="A34" s="2169"/>
      <c r="B34" s="2170"/>
      <c r="C34" s="1392" t="s">
        <v>19</v>
      </c>
      <c r="D34" s="1394">
        <f>D35</f>
        <v>150</v>
      </c>
      <c r="E34" s="1394">
        <f>E35</f>
        <v>0</v>
      </c>
      <c r="F34" s="1394">
        <f t="shared" si="5"/>
        <v>0</v>
      </c>
      <c r="G34" s="2171"/>
      <c r="H34" s="1394">
        <f>H35</f>
        <v>0</v>
      </c>
      <c r="I34" s="1394">
        <f t="shared" si="6"/>
        <v>0</v>
      </c>
      <c r="J34" s="1419"/>
    </row>
    <row r="35" spans="1:11" ht="97.5" customHeight="1" x14ac:dyDescent="0.2">
      <c r="A35" s="1397" t="s">
        <v>13</v>
      </c>
      <c r="B35" s="1399" t="s">
        <v>1274</v>
      </c>
      <c r="C35" s="1399" t="s">
        <v>19</v>
      </c>
      <c r="D35" s="1401">
        <v>150</v>
      </c>
      <c r="E35" s="1401">
        <v>0</v>
      </c>
      <c r="F35" s="1401">
        <f t="shared" si="5"/>
        <v>0</v>
      </c>
      <c r="G35" s="1420" t="s">
        <v>1718</v>
      </c>
      <c r="H35" s="1401">
        <f>E35</f>
        <v>0</v>
      </c>
      <c r="I35" s="1401">
        <f>F35</f>
        <v>0</v>
      </c>
      <c r="J35" s="1411" t="s">
        <v>1719</v>
      </c>
      <c r="K35" s="1421"/>
    </row>
    <row r="36" spans="1:11" ht="21" customHeight="1" x14ac:dyDescent="0.2">
      <c r="A36" s="2160"/>
      <c r="B36" s="2172" t="s">
        <v>72</v>
      </c>
      <c r="C36" s="1391" t="s">
        <v>15</v>
      </c>
      <c r="D36" s="1394">
        <f>D37+D38</f>
        <v>4801.03</v>
      </c>
      <c r="E36" s="1394">
        <f>E37+E38</f>
        <v>0</v>
      </c>
      <c r="F36" s="1394">
        <f t="shared" ref="F36" si="7">E36/D36*100</f>
        <v>0</v>
      </c>
      <c r="G36" s="2173"/>
      <c r="H36" s="1394">
        <f>H37+H38</f>
        <v>0</v>
      </c>
      <c r="I36" s="1394">
        <f t="shared" ref="I36:I38" si="8">H36/D36*100</f>
        <v>0</v>
      </c>
      <c r="J36" s="1422"/>
      <c r="K36" s="1421"/>
    </row>
    <row r="37" spans="1:11" ht="79.5" customHeight="1" x14ac:dyDescent="0.2">
      <c r="A37" s="2160"/>
      <c r="B37" s="2172"/>
      <c r="C37" s="1392" t="s">
        <v>16</v>
      </c>
      <c r="D37" s="1394">
        <f>D28</f>
        <v>4651.03</v>
      </c>
      <c r="E37" s="1394">
        <f>E28</f>
        <v>0</v>
      </c>
      <c r="F37" s="1394">
        <f t="shared" si="5"/>
        <v>0</v>
      </c>
      <c r="G37" s="2174"/>
      <c r="H37" s="1394">
        <f>H28</f>
        <v>0</v>
      </c>
      <c r="I37" s="1394">
        <f t="shared" si="8"/>
        <v>0</v>
      </c>
      <c r="J37" s="1422"/>
      <c r="K37" s="1421"/>
    </row>
    <row r="38" spans="1:11" ht="98.25" customHeight="1" x14ac:dyDescent="0.2">
      <c r="A38" s="2160"/>
      <c r="B38" s="2172"/>
      <c r="C38" s="1392" t="s">
        <v>19</v>
      </c>
      <c r="D38" s="1393">
        <f>D34</f>
        <v>150</v>
      </c>
      <c r="E38" s="1393">
        <f>E35</f>
        <v>0</v>
      </c>
      <c r="F38" s="1394">
        <f t="shared" si="5"/>
        <v>0</v>
      </c>
      <c r="G38" s="2175"/>
      <c r="H38" s="1394">
        <f>H35</f>
        <v>0</v>
      </c>
      <c r="I38" s="1394">
        <f t="shared" si="8"/>
        <v>0</v>
      </c>
      <c r="J38" s="1423"/>
    </row>
    <row r="39" spans="1:11" ht="16.5" customHeight="1" x14ac:dyDescent="0.2">
      <c r="A39" s="2144" t="s">
        <v>1275</v>
      </c>
      <c r="B39" s="2144"/>
      <c r="C39" s="2144"/>
      <c r="D39" s="2144"/>
      <c r="E39" s="2144"/>
      <c r="F39" s="2144"/>
      <c r="G39" s="2144"/>
      <c r="H39" s="2144"/>
      <c r="I39" s="2144"/>
      <c r="J39" s="2144"/>
    </row>
    <row r="40" spans="1:11" ht="22.5" customHeight="1" x14ac:dyDescent="0.2">
      <c r="A40" s="2145" t="s">
        <v>9</v>
      </c>
      <c r="B40" s="2148" t="s">
        <v>1276</v>
      </c>
      <c r="C40" s="1391" t="s">
        <v>15</v>
      </c>
      <c r="D40" s="1394">
        <f>D41+D42</f>
        <v>15900</v>
      </c>
      <c r="E40" s="1394">
        <f t="shared" ref="E40:E42" si="9">E43</f>
        <v>498.435</v>
      </c>
      <c r="F40" s="1394">
        <f t="shared" si="5"/>
        <v>3.134811320754717</v>
      </c>
      <c r="G40" s="2145"/>
      <c r="H40" s="1394">
        <f>E40</f>
        <v>498.435</v>
      </c>
      <c r="I40" s="1394">
        <f>F40</f>
        <v>3.134811320754717</v>
      </c>
      <c r="J40" s="2176"/>
    </row>
    <row r="41" spans="1:11" ht="75.75" customHeight="1" x14ac:dyDescent="0.2">
      <c r="A41" s="2146"/>
      <c r="B41" s="2149"/>
      <c r="C41" s="1391" t="s">
        <v>16</v>
      </c>
      <c r="D41" s="1394">
        <f>D47</f>
        <v>9900</v>
      </c>
      <c r="E41" s="1394">
        <f t="shared" si="9"/>
        <v>0</v>
      </c>
      <c r="F41" s="1394">
        <v>0</v>
      </c>
      <c r="G41" s="2146"/>
      <c r="H41" s="1394">
        <f t="shared" ref="H41:H54" si="10">E41</f>
        <v>0</v>
      </c>
      <c r="I41" s="1394">
        <v>0</v>
      </c>
      <c r="J41" s="2177"/>
    </row>
    <row r="42" spans="1:11" ht="109.5" customHeight="1" x14ac:dyDescent="0.2">
      <c r="A42" s="2147"/>
      <c r="B42" s="2150"/>
      <c r="C42" s="1391" t="s">
        <v>19</v>
      </c>
      <c r="D42" s="1394">
        <f>D45</f>
        <v>6000</v>
      </c>
      <c r="E42" s="1394">
        <f t="shared" si="9"/>
        <v>498.435</v>
      </c>
      <c r="F42" s="1394">
        <f t="shared" si="5"/>
        <v>8.3072499999999998</v>
      </c>
      <c r="G42" s="2147"/>
      <c r="H42" s="1394">
        <f t="shared" si="10"/>
        <v>498.435</v>
      </c>
      <c r="I42" s="1394">
        <f t="shared" ref="I42" si="11">H42/D42*100</f>
        <v>8.3072499999999998</v>
      </c>
      <c r="J42" s="2178"/>
    </row>
    <row r="43" spans="1:11" ht="20.25" customHeight="1" x14ac:dyDescent="0.2">
      <c r="A43" s="2160" t="s">
        <v>21</v>
      </c>
      <c r="B43" s="2167" t="s">
        <v>1277</v>
      </c>
      <c r="C43" s="1398" t="s">
        <v>15</v>
      </c>
      <c r="D43" s="1401">
        <f>D44+D45</f>
        <v>6000</v>
      </c>
      <c r="E43" s="1401">
        <f>E44+E45</f>
        <v>498.435</v>
      </c>
      <c r="F43" s="1401">
        <f t="shared" si="5"/>
        <v>8.3072499999999998</v>
      </c>
      <c r="G43" s="2168" t="s">
        <v>1786</v>
      </c>
      <c r="H43" s="1401">
        <f t="shared" si="10"/>
        <v>498.435</v>
      </c>
      <c r="I43" s="1401">
        <f>F43</f>
        <v>8.3072499999999998</v>
      </c>
      <c r="J43" s="2168" t="s">
        <v>1719</v>
      </c>
    </row>
    <row r="44" spans="1:11" ht="72" customHeight="1" x14ac:dyDescent="0.2">
      <c r="A44" s="2160"/>
      <c r="B44" s="2167"/>
      <c r="C44" s="1398" t="s">
        <v>16</v>
      </c>
      <c r="D44" s="1401">
        <v>0</v>
      </c>
      <c r="E44" s="1401">
        <v>0</v>
      </c>
      <c r="F44" s="1401">
        <v>0</v>
      </c>
      <c r="G44" s="2168"/>
      <c r="H44" s="1401">
        <f t="shared" si="10"/>
        <v>0</v>
      </c>
      <c r="I44" s="1401">
        <v>0</v>
      </c>
      <c r="J44" s="2168"/>
    </row>
    <row r="45" spans="1:11" ht="97.5" customHeight="1" x14ac:dyDescent="0.2">
      <c r="A45" s="2160"/>
      <c r="B45" s="2167"/>
      <c r="C45" s="1398" t="s">
        <v>19</v>
      </c>
      <c r="D45" s="1401">
        <v>6000</v>
      </c>
      <c r="E45" s="1401">
        <v>498.435</v>
      </c>
      <c r="F45" s="1401">
        <f t="shared" si="5"/>
        <v>8.3072499999999998</v>
      </c>
      <c r="G45" s="2168"/>
      <c r="H45" s="1401">
        <f t="shared" si="10"/>
        <v>498.435</v>
      </c>
      <c r="I45" s="1401">
        <f t="shared" ref="I45:I51" si="12">H45/D45*100</f>
        <v>8.3072499999999998</v>
      </c>
      <c r="J45" s="2168"/>
      <c r="K45" s="1383" t="s">
        <v>804</v>
      </c>
    </row>
    <row r="46" spans="1:11" ht="27.75" customHeight="1" x14ac:dyDescent="0.2">
      <c r="A46" s="2179" t="s">
        <v>11</v>
      </c>
      <c r="B46" s="2154" t="s">
        <v>1724</v>
      </c>
      <c r="C46" s="1399" t="s">
        <v>15</v>
      </c>
      <c r="D46" s="1401">
        <f>D47</f>
        <v>9900</v>
      </c>
      <c r="E46" s="1401">
        <f>E47</f>
        <v>0</v>
      </c>
      <c r="F46" s="1401">
        <f t="shared" ref="F46:F51" si="13">E46/D46*100</f>
        <v>0</v>
      </c>
      <c r="G46" s="2181" t="s">
        <v>1721</v>
      </c>
      <c r="H46" s="1401">
        <f>H47</f>
        <v>0</v>
      </c>
      <c r="I46" s="1401">
        <f t="shared" si="12"/>
        <v>0</v>
      </c>
      <c r="J46" s="2181" t="s">
        <v>1719</v>
      </c>
    </row>
    <row r="47" spans="1:11" ht="108" customHeight="1" x14ac:dyDescent="0.2">
      <c r="A47" s="2180"/>
      <c r="B47" s="2156"/>
      <c r="C47" s="1399" t="s">
        <v>40</v>
      </c>
      <c r="D47" s="1401">
        <v>9900</v>
      </c>
      <c r="E47" s="1401">
        <v>0</v>
      </c>
      <c r="F47" s="1401">
        <f t="shared" si="13"/>
        <v>0</v>
      </c>
      <c r="G47" s="2182"/>
      <c r="H47" s="1401">
        <f>K47</f>
        <v>0</v>
      </c>
      <c r="I47" s="1401">
        <f t="shared" si="12"/>
        <v>0</v>
      </c>
      <c r="J47" s="2182"/>
    </row>
    <row r="48" spans="1:11" ht="31.5" customHeight="1" x14ac:dyDescent="0.2">
      <c r="A48" s="2145" t="s">
        <v>12</v>
      </c>
      <c r="B48" s="2183" t="s">
        <v>1325</v>
      </c>
      <c r="C48" s="1391" t="s">
        <v>15</v>
      </c>
      <c r="D48" s="1394">
        <f>D49</f>
        <v>8700</v>
      </c>
      <c r="E48" s="1394">
        <f>E49</f>
        <v>4175</v>
      </c>
      <c r="F48" s="1394">
        <f t="shared" si="13"/>
        <v>47.988505747126439</v>
      </c>
      <c r="G48" s="2184"/>
      <c r="H48" s="1394">
        <f>H49</f>
        <v>4175</v>
      </c>
      <c r="I48" s="1394">
        <f t="shared" si="12"/>
        <v>47.988505747126439</v>
      </c>
      <c r="J48" s="1420"/>
    </row>
    <row r="49" spans="1:10" ht="96" customHeight="1" x14ac:dyDescent="0.2">
      <c r="A49" s="2147"/>
      <c r="B49" s="2183"/>
      <c r="C49" s="1391" t="s">
        <v>19</v>
      </c>
      <c r="D49" s="1394">
        <f>D50+D51</f>
        <v>8700</v>
      </c>
      <c r="E49" s="1394">
        <f>E50+E51</f>
        <v>4175</v>
      </c>
      <c r="F49" s="1394">
        <f t="shared" si="13"/>
        <v>47.988505747126439</v>
      </c>
      <c r="G49" s="2185"/>
      <c r="H49" s="1394">
        <f>H50+H51</f>
        <v>4175</v>
      </c>
      <c r="I49" s="1394">
        <f t="shared" si="12"/>
        <v>47.988505747126439</v>
      </c>
      <c r="J49" s="1420"/>
    </row>
    <row r="50" spans="1:10" ht="100.5" customHeight="1" x14ac:dyDescent="0.2">
      <c r="A50" s="1424" t="s">
        <v>21</v>
      </c>
      <c r="B50" s="1425" t="s">
        <v>1326</v>
      </c>
      <c r="C50" s="1398" t="s">
        <v>19</v>
      </c>
      <c r="D50" s="1401">
        <v>4700</v>
      </c>
      <c r="E50" s="1401">
        <v>1175</v>
      </c>
      <c r="F50" s="1401">
        <f t="shared" si="13"/>
        <v>25</v>
      </c>
      <c r="G50" s="1420" t="s">
        <v>1846</v>
      </c>
      <c r="H50" s="1401">
        <v>1175</v>
      </c>
      <c r="I50" s="1401">
        <f t="shared" si="12"/>
        <v>25</v>
      </c>
      <c r="J50" s="1420"/>
    </row>
    <row r="51" spans="1:10" ht="113.25" customHeight="1" x14ac:dyDescent="0.2">
      <c r="A51" s="1426" t="s">
        <v>25</v>
      </c>
      <c r="B51" s="1425" t="s">
        <v>1725</v>
      </c>
      <c r="C51" s="1398" t="s">
        <v>19</v>
      </c>
      <c r="D51" s="1401">
        <v>4000</v>
      </c>
      <c r="E51" s="1401">
        <v>3000</v>
      </c>
      <c r="F51" s="1401">
        <f t="shared" si="13"/>
        <v>75</v>
      </c>
      <c r="G51" s="1427" t="s">
        <v>1451</v>
      </c>
      <c r="H51" s="1401">
        <v>3000</v>
      </c>
      <c r="I51" s="1401">
        <f t="shared" si="12"/>
        <v>75</v>
      </c>
      <c r="J51" s="1427"/>
    </row>
    <row r="52" spans="1:10" ht="21" customHeight="1" x14ac:dyDescent="0.2">
      <c r="A52" s="2186"/>
      <c r="B52" s="2187" t="s">
        <v>88</v>
      </c>
      <c r="C52" s="1391" t="s">
        <v>15</v>
      </c>
      <c r="D52" s="1393">
        <f>D40+D48</f>
        <v>24600</v>
      </c>
      <c r="E52" s="1393">
        <f>E53+E54</f>
        <v>4673.4350000000004</v>
      </c>
      <c r="F52" s="1394">
        <f t="shared" si="5"/>
        <v>18.997703252032522</v>
      </c>
      <c r="G52" s="2145"/>
      <c r="H52" s="1394">
        <f>H53+H54</f>
        <v>4673.4350000000004</v>
      </c>
      <c r="I52" s="1394">
        <f>F52</f>
        <v>18.997703252032522</v>
      </c>
      <c r="J52" s="2145"/>
    </row>
    <row r="53" spans="1:10" ht="79.5" customHeight="1" x14ac:dyDescent="0.2">
      <c r="A53" s="2186"/>
      <c r="B53" s="2187"/>
      <c r="C53" s="1391" t="s">
        <v>16</v>
      </c>
      <c r="D53" s="1393">
        <f>D41</f>
        <v>9900</v>
      </c>
      <c r="E53" s="1393">
        <f>E41</f>
        <v>0</v>
      </c>
      <c r="F53" s="1394">
        <v>0</v>
      </c>
      <c r="G53" s="2146"/>
      <c r="H53" s="1394">
        <f t="shared" si="10"/>
        <v>0</v>
      </c>
      <c r="I53" s="1394">
        <v>0</v>
      </c>
      <c r="J53" s="2146"/>
    </row>
    <row r="54" spans="1:10" ht="96.75" customHeight="1" x14ac:dyDescent="0.2">
      <c r="A54" s="2186"/>
      <c r="B54" s="2187"/>
      <c r="C54" s="1391" t="s">
        <v>19</v>
      </c>
      <c r="D54" s="1393">
        <f>D42+D49</f>
        <v>14700</v>
      </c>
      <c r="E54" s="1393">
        <f>E42+E49</f>
        <v>4673.4350000000004</v>
      </c>
      <c r="F54" s="1394">
        <f t="shared" si="5"/>
        <v>31.792074829931977</v>
      </c>
      <c r="G54" s="2147"/>
      <c r="H54" s="1394">
        <f t="shared" si="10"/>
        <v>4673.4350000000004</v>
      </c>
      <c r="I54" s="1394">
        <f t="shared" ref="I54:I56" si="14">H54/D54*100</f>
        <v>31.792074829931977</v>
      </c>
      <c r="J54" s="2147"/>
    </row>
    <row r="55" spans="1:10" ht="28.5" customHeight="1" x14ac:dyDescent="0.2">
      <c r="A55" s="2188"/>
      <c r="B55" s="2187" t="s">
        <v>69</v>
      </c>
      <c r="C55" s="1391" t="s">
        <v>15</v>
      </c>
      <c r="D55" s="1393">
        <f>D56+D57</f>
        <v>32856.53</v>
      </c>
      <c r="E55" s="1393">
        <f>E56+E57</f>
        <v>4787.3120000000008</v>
      </c>
      <c r="F55" s="1394">
        <f t="shared" ref="F55:F56" si="15">E55/D55*100</f>
        <v>14.570351768735168</v>
      </c>
      <c r="G55" s="2145"/>
      <c r="H55" s="1394">
        <f>H56+H57</f>
        <v>4787.3120000000008</v>
      </c>
      <c r="I55" s="1394">
        <f t="shared" si="14"/>
        <v>14.570351768735168</v>
      </c>
      <c r="J55" s="2145"/>
    </row>
    <row r="56" spans="1:10" ht="74.25" customHeight="1" x14ac:dyDescent="0.2">
      <c r="A56" s="2188"/>
      <c r="B56" s="2187"/>
      <c r="C56" s="1391" t="s">
        <v>16</v>
      </c>
      <c r="D56" s="1428">
        <f>D24+D37+D53</f>
        <v>14551.029999999999</v>
      </c>
      <c r="E56" s="1393">
        <f>E24+E37+E53</f>
        <v>0</v>
      </c>
      <c r="F56" s="1394">
        <f t="shared" si="15"/>
        <v>0</v>
      </c>
      <c r="G56" s="2146"/>
      <c r="H56" s="1393">
        <f>H24+H37+H53</f>
        <v>0</v>
      </c>
      <c r="I56" s="1394">
        <f t="shared" si="14"/>
        <v>0</v>
      </c>
      <c r="J56" s="2146"/>
    </row>
    <row r="57" spans="1:10" ht="93.75" customHeight="1" x14ac:dyDescent="0.2">
      <c r="A57" s="2188"/>
      <c r="B57" s="2187"/>
      <c r="C57" s="1392" t="s">
        <v>19</v>
      </c>
      <c r="D57" s="1394">
        <f>D12+D25+D38+D54</f>
        <v>18305.5</v>
      </c>
      <c r="E57" s="1394">
        <f>E12+E25+E38+E54</f>
        <v>4787.3120000000008</v>
      </c>
      <c r="F57" s="1394">
        <f>E57/D57*100</f>
        <v>26.15231487804212</v>
      </c>
      <c r="G57" s="2147"/>
      <c r="H57" s="1394">
        <f>H12+H25+H38+H54</f>
        <v>4787.3120000000008</v>
      </c>
      <c r="I57" s="1394">
        <f>H57/D57*100</f>
        <v>26.15231487804212</v>
      </c>
      <c r="J57" s="2147"/>
    </row>
  </sheetData>
  <mergeCells count="50">
    <mergeCell ref="A52:A54"/>
    <mergeCell ref="B52:B54"/>
    <mergeCell ref="G52:G54"/>
    <mergeCell ref="J52:J54"/>
    <mergeCell ref="A55:A57"/>
    <mergeCell ref="B55:B57"/>
    <mergeCell ref="G55:G57"/>
    <mergeCell ref="J55:J57"/>
    <mergeCell ref="A46:A47"/>
    <mergeCell ref="B46:B47"/>
    <mergeCell ref="G46:G47"/>
    <mergeCell ref="J46:J47"/>
    <mergeCell ref="A48:A49"/>
    <mergeCell ref="B48:B49"/>
    <mergeCell ref="G48:G49"/>
    <mergeCell ref="A43:A45"/>
    <mergeCell ref="B43:B45"/>
    <mergeCell ref="G43:G45"/>
    <mergeCell ref="J43:J45"/>
    <mergeCell ref="A33:A34"/>
    <mergeCell ref="B33:B34"/>
    <mergeCell ref="G33:G34"/>
    <mergeCell ref="A36:A38"/>
    <mergeCell ref="B36:B38"/>
    <mergeCell ref="G36:G38"/>
    <mergeCell ref="A39:J39"/>
    <mergeCell ref="A40:A42"/>
    <mergeCell ref="B40:B42"/>
    <mergeCell ref="G40:G42"/>
    <mergeCell ref="J40:J42"/>
    <mergeCell ref="A26:J26"/>
    <mergeCell ref="A27:A29"/>
    <mergeCell ref="B27:B29"/>
    <mergeCell ref="A30:A32"/>
    <mergeCell ref="B30:B32"/>
    <mergeCell ref="G30:G32"/>
    <mergeCell ref="J30:J32"/>
    <mergeCell ref="A19:A21"/>
    <mergeCell ref="B19:B21"/>
    <mergeCell ref="G19:G21"/>
    <mergeCell ref="J19:J21"/>
    <mergeCell ref="A23:A25"/>
    <mergeCell ref="B23:B25"/>
    <mergeCell ref="G23:G25"/>
    <mergeCell ref="A2:J2"/>
    <mergeCell ref="A3:J3"/>
    <mergeCell ref="A7:J7"/>
    <mergeCell ref="A13:J13"/>
    <mergeCell ref="A16:A18"/>
    <mergeCell ref="B16:B18"/>
  </mergeCells>
  <pageMargins left="0.39370078740157483" right="0.39370078740157483" top="0.78740157480314965" bottom="0.31496062992125984" header="0.51181102362204722" footer="0.19685039370078741"/>
  <pageSetup paperSize="9" scale="62" firstPageNumber="50" fitToHeight="0" orientation="landscape" useFirstPageNumber="1" horizontalDpi="4294967293" verticalDpi="300" r:id="rId1"/>
  <headerFooter>
    <oddFooter>&amp;R&amp;"Times New Roman,обычный"&amp;14&amp;P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N209"/>
  <sheetViews>
    <sheetView view="pageBreakPreview" topLeftCell="A82" zoomScale="60" zoomScaleNormal="60" zoomScalePageLayoutView="40" workbookViewId="0">
      <selection activeCell="Q85" sqref="Q85"/>
    </sheetView>
  </sheetViews>
  <sheetFormatPr defaultRowHeight="15" x14ac:dyDescent="0.25"/>
  <cols>
    <col min="1" max="1" width="8.7109375" style="683" customWidth="1"/>
    <col min="2" max="2" width="45.7109375" style="683" customWidth="1"/>
    <col min="3" max="3" width="15.7109375" style="686" customWidth="1"/>
    <col min="4" max="5" width="17.7109375" style="683" customWidth="1"/>
    <col min="6" max="6" width="13.7109375" style="1152" customWidth="1"/>
    <col min="7" max="7" width="34.7109375" style="719" customWidth="1"/>
    <col min="8" max="8" width="17.7109375" style="683" customWidth="1"/>
    <col min="9" max="9" width="13.7109375" style="1152" customWidth="1"/>
    <col min="10" max="10" width="30.7109375" style="719" customWidth="1"/>
    <col min="11" max="11" width="29" style="683" customWidth="1"/>
    <col min="12" max="14" width="9.140625" style="683"/>
    <col min="15" max="16384" width="9.140625" style="684"/>
  </cols>
  <sheetData>
    <row r="1" spans="1:14" ht="43.35" customHeight="1" x14ac:dyDescent="0.25">
      <c r="A1" s="2190" t="s">
        <v>1522</v>
      </c>
      <c r="B1" s="2190"/>
      <c r="C1" s="2190"/>
      <c r="D1" s="2190"/>
      <c r="E1" s="2190"/>
      <c r="F1" s="2190"/>
      <c r="G1" s="2190"/>
      <c r="H1" s="2190"/>
      <c r="I1" s="2190"/>
      <c r="J1" s="2190"/>
    </row>
    <row r="2" spans="1:14" ht="27" customHeight="1" x14ac:dyDescent="0.25">
      <c r="A2" s="2190" t="s">
        <v>300</v>
      </c>
      <c r="B2" s="2190"/>
      <c r="C2" s="2190"/>
      <c r="D2" s="2190"/>
      <c r="E2" s="2190"/>
      <c r="F2" s="2190"/>
      <c r="G2" s="2190"/>
      <c r="H2" s="2190"/>
      <c r="I2" s="2190"/>
      <c r="J2" s="2190"/>
    </row>
    <row r="3" spans="1:14" ht="27" customHeight="1" x14ac:dyDescent="0.25">
      <c r="A3" s="2190" t="s">
        <v>1462</v>
      </c>
      <c r="B3" s="2190"/>
      <c r="C3" s="2190"/>
      <c r="D3" s="2190"/>
      <c r="E3" s="2190"/>
      <c r="F3" s="2190"/>
      <c r="G3" s="2190"/>
      <c r="H3" s="2190"/>
      <c r="I3" s="2190"/>
      <c r="J3" s="2190"/>
    </row>
    <row r="4" spans="1:14" ht="18.75" x14ac:dyDescent="0.3">
      <c r="A4" s="217"/>
      <c r="B4" s="679"/>
      <c r="C4" s="679"/>
      <c r="D4" s="679"/>
      <c r="E4" s="679"/>
      <c r="F4" s="1147"/>
      <c r="G4" s="218"/>
      <c r="H4" s="679"/>
      <c r="I4" s="1147"/>
      <c r="J4" s="203"/>
    </row>
    <row r="5" spans="1:14" ht="117" customHeight="1" x14ac:dyDescent="0.25">
      <c r="A5" s="675" t="s">
        <v>1</v>
      </c>
      <c r="B5" s="671" t="s">
        <v>2</v>
      </c>
      <c r="C5" s="671" t="s">
        <v>3</v>
      </c>
      <c r="D5" s="99" t="s">
        <v>1459</v>
      </c>
      <c r="E5" s="100" t="s">
        <v>1460</v>
      </c>
      <c r="F5" s="431" t="s">
        <v>4</v>
      </c>
      <c r="G5" s="671" t="s">
        <v>5</v>
      </c>
      <c r="H5" s="671" t="s">
        <v>1461</v>
      </c>
      <c r="I5" s="431" t="s">
        <v>6</v>
      </c>
      <c r="J5" s="671" t="s">
        <v>7</v>
      </c>
    </row>
    <row r="6" spans="1:14" ht="23.1" customHeight="1" x14ac:dyDescent="0.25">
      <c r="A6" s="678">
        <v>1</v>
      </c>
      <c r="B6" s="678">
        <v>2</v>
      </c>
      <c r="C6" s="678">
        <v>3</v>
      </c>
      <c r="D6" s="678">
        <v>4</v>
      </c>
      <c r="E6" s="678">
        <v>5</v>
      </c>
      <c r="F6" s="1128">
        <v>6</v>
      </c>
      <c r="G6" s="678">
        <v>7</v>
      </c>
      <c r="H6" s="678">
        <v>8</v>
      </c>
      <c r="I6" s="1128">
        <v>9</v>
      </c>
      <c r="J6" s="678">
        <v>10</v>
      </c>
    </row>
    <row r="7" spans="1:14" ht="26.45" customHeight="1" x14ac:dyDescent="0.25">
      <c r="A7" s="2191" t="s">
        <v>301</v>
      </c>
      <c r="B7" s="2191"/>
      <c r="C7" s="2191"/>
      <c r="D7" s="2191"/>
      <c r="E7" s="2191"/>
      <c r="F7" s="2191"/>
      <c r="G7" s="2191"/>
      <c r="H7" s="2191"/>
      <c r="I7" s="2191"/>
      <c r="J7" s="2191"/>
    </row>
    <row r="8" spans="1:14" ht="114" customHeight="1" x14ac:dyDescent="0.25">
      <c r="A8" s="219" t="s">
        <v>9</v>
      </c>
      <c r="B8" s="155" t="s">
        <v>1049</v>
      </c>
      <c r="C8" s="220" t="s">
        <v>19</v>
      </c>
      <c r="D8" s="493">
        <f>D10+D11</f>
        <v>7523.6</v>
      </c>
      <c r="E8" s="493">
        <f>E10+E11</f>
        <v>1705.453</v>
      </c>
      <c r="F8" s="745">
        <f>E8/D8*100</f>
        <v>22.668044553139453</v>
      </c>
      <c r="G8" s="627"/>
      <c r="H8" s="493">
        <f>H10+H11</f>
        <v>1705.453</v>
      </c>
      <c r="I8" s="745">
        <f>H8/D8*100</f>
        <v>22.668044553139453</v>
      </c>
      <c r="J8" s="221"/>
    </row>
    <row r="9" spans="1:14" ht="409.6" customHeight="1" x14ac:dyDescent="0.25">
      <c r="A9" s="473" t="s">
        <v>21</v>
      </c>
      <c r="B9" s="222" t="s">
        <v>302</v>
      </c>
      <c r="C9" s="2192" t="s">
        <v>1523</v>
      </c>
      <c r="D9" s="2193"/>
      <c r="E9" s="2193"/>
      <c r="F9" s="2193"/>
      <c r="G9" s="2193"/>
      <c r="H9" s="2193"/>
      <c r="I9" s="2193"/>
      <c r="J9" s="2194"/>
    </row>
    <row r="10" spans="1:14" ht="132" customHeight="1" x14ac:dyDescent="0.25">
      <c r="A10" s="965" t="s">
        <v>25</v>
      </c>
      <c r="B10" s="966" t="s">
        <v>1050</v>
      </c>
      <c r="C10" s="967" t="s">
        <v>19</v>
      </c>
      <c r="D10" s="968">
        <v>0</v>
      </c>
      <c r="E10" s="968">
        <v>0</v>
      </c>
      <c r="F10" s="1148">
        <v>0</v>
      </c>
      <c r="G10" s="969"/>
      <c r="H10" s="968">
        <v>0</v>
      </c>
      <c r="I10" s="1148">
        <v>0</v>
      </c>
      <c r="J10" s="971" t="s">
        <v>1516</v>
      </c>
    </row>
    <row r="11" spans="1:14" ht="289.5" customHeight="1" x14ac:dyDescent="0.25">
      <c r="A11" s="473" t="s">
        <v>26</v>
      </c>
      <c r="B11" s="677" t="s">
        <v>1051</v>
      </c>
      <c r="C11" s="223" t="s">
        <v>19</v>
      </c>
      <c r="D11" s="628">
        <v>7523.6</v>
      </c>
      <c r="E11" s="628">
        <v>1705.453</v>
      </c>
      <c r="F11" s="743">
        <f>E11/D11*100</f>
        <v>22.668044553139453</v>
      </c>
      <c r="G11" s="672" t="s">
        <v>1524</v>
      </c>
      <c r="H11" s="628">
        <f>E11</f>
        <v>1705.453</v>
      </c>
      <c r="I11" s="743">
        <f>H11/D11*100</f>
        <v>22.668044553139453</v>
      </c>
      <c r="J11" s="223" t="s">
        <v>1525</v>
      </c>
    </row>
    <row r="12" spans="1:14" ht="102" customHeight="1" x14ac:dyDescent="0.25">
      <c r="A12" s="674" t="s">
        <v>297</v>
      </c>
      <c r="B12" s="673" t="s">
        <v>303</v>
      </c>
      <c r="C12" s="220" t="s">
        <v>19</v>
      </c>
      <c r="D12" s="492">
        <f>D14+D15+D16</f>
        <v>1000</v>
      </c>
      <c r="E12" s="492">
        <f>E14+E15+E16</f>
        <v>0</v>
      </c>
      <c r="F12" s="745">
        <f t="shared" ref="F12" si="0">E12/D12*100</f>
        <v>0</v>
      </c>
      <c r="G12" s="630"/>
      <c r="H12" s="492">
        <f>H14+H15+H16</f>
        <v>0</v>
      </c>
      <c r="I12" s="745">
        <f t="shared" ref="I12" si="1">H12/D12*100</f>
        <v>0</v>
      </c>
      <c r="J12" s="224"/>
    </row>
    <row r="13" spans="1:14" ht="93.75" customHeight="1" x14ac:dyDescent="0.25">
      <c r="A13" s="972" t="s">
        <v>13</v>
      </c>
      <c r="B13" s="966" t="s">
        <v>1052</v>
      </c>
      <c r="C13" s="967" t="s">
        <v>19</v>
      </c>
      <c r="D13" s="2189" t="s">
        <v>1847</v>
      </c>
      <c r="E13" s="2189"/>
      <c r="F13" s="2189"/>
      <c r="G13" s="2189"/>
      <c r="H13" s="2189"/>
      <c r="I13" s="2189"/>
      <c r="J13" s="2189"/>
    </row>
    <row r="14" spans="1:14" s="687" customFormat="1" ht="119.25" customHeight="1" x14ac:dyDescent="0.25">
      <c r="A14" s="459" t="s">
        <v>22</v>
      </c>
      <c r="B14" s="677" t="s">
        <v>1053</v>
      </c>
      <c r="C14" s="223" t="s">
        <v>19</v>
      </c>
      <c r="D14" s="628">
        <v>1000</v>
      </c>
      <c r="E14" s="628">
        <v>0</v>
      </c>
      <c r="F14" s="743">
        <f>E14/D14*100</f>
        <v>0</v>
      </c>
      <c r="G14" s="672" t="s">
        <v>1848</v>
      </c>
      <c r="H14" s="628">
        <f>E14</f>
        <v>0</v>
      </c>
      <c r="I14" s="743">
        <f>H14/D14*100</f>
        <v>0</v>
      </c>
      <c r="J14" s="223" t="s">
        <v>1526</v>
      </c>
      <c r="K14" s="686"/>
      <c r="L14" s="686"/>
      <c r="M14" s="686"/>
      <c r="N14" s="686"/>
    </row>
    <row r="15" spans="1:14" ht="97.5" customHeight="1" x14ac:dyDescent="0.25">
      <c r="A15" s="459" t="s">
        <v>214</v>
      </c>
      <c r="B15" s="688" t="s">
        <v>1056</v>
      </c>
      <c r="C15" s="223" t="s">
        <v>19</v>
      </c>
      <c r="D15" s="628">
        <v>0</v>
      </c>
      <c r="E15" s="628">
        <v>0</v>
      </c>
      <c r="F15" s="743">
        <v>0</v>
      </c>
      <c r="G15" s="629"/>
      <c r="H15" s="628">
        <v>0</v>
      </c>
      <c r="I15" s="743">
        <v>0</v>
      </c>
      <c r="J15" s="457" t="s">
        <v>1852</v>
      </c>
    </row>
    <row r="16" spans="1:14" ht="98.25" customHeight="1" x14ac:dyDescent="0.25">
      <c r="A16" s="459" t="s">
        <v>216</v>
      </c>
      <c r="B16" s="688" t="s">
        <v>1054</v>
      </c>
      <c r="C16" s="223" t="s">
        <v>19</v>
      </c>
      <c r="D16" s="628">
        <v>0</v>
      </c>
      <c r="E16" s="628">
        <v>0</v>
      </c>
      <c r="F16" s="743">
        <v>0</v>
      </c>
      <c r="G16" s="672" t="s">
        <v>1527</v>
      </c>
      <c r="H16" s="628">
        <v>0</v>
      </c>
      <c r="I16" s="743">
        <v>0</v>
      </c>
      <c r="J16" s="458"/>
    </row>
    <row r="17" spans="1:14" ht="103.5" customHeight="1" x14ac:dyDescent="0.25">
      <c r="A17" s="972" t="s">
        <v>217</v>
      </c>
      <c r="B17" s="973" t="s">
        <v>1055</v>
      </c>
      <c r="C17" s="967" t="s">
        <v>19</v>
      </c>
      <c r="D17" s="2189" t="s">
        <v>1528</v>
      </c>
      <c r="E17" s="2189"/>
      <c r="F17" s="2189"/>
      <c r="G17" s="2189"/>
      <c r="H17" s="2189"/>
      <c r="I17" s="2189"/>
      <c r="J17" s="2189"/>
    </row>
    <row r="18" spans="1:14" s="690" customFormat="1" ht="32.25" customHeight="1" x14ac:dyDescent="0.25">
      <c r="A18" s="2198" t="s">
        <v>14</v>
      </c>
      <c r="B18" s="2199" t="s">
        <v>1057</v>
      </c>
      <c r="C18" s="226" t="s">
        <v>15</v>
      </c>
      <c r="D18" s="492">
        <f>D19+D20</f>
        <v>15</v>
      </c>
      <c r="E18" s="492">
        <f>E19+E20</f>
        <v>0</v>
      </c>
      <c r="F18" s="745">
        <f>E18/D18*100</f>
        <v>0</v>
      </c>
      <c r="G18" s="2200"/>
      <c r="H18" s="492">
        <f>H19+H20</f>
        <v>0</v>
      </c>
      <c r="I18" s="745">
        <f>H18/D18*100</f>
        <v>0</v>
      </c>
      <c r="J18" s="2201"/>
      <c r="K18" s="689"/>
      <c r="L18" s="689"/>
      <c r="M18" s="689"/>
      <c r="N18" s="689"/>
    </row>
    <row r="19" spans="1:14" s="690" customFormat="1" ht="113.25" customHeight="1" x14ac:dyDescent="0.25">
      <c r="A19" s="2198"/>
      <c r="B19" s="2199"/>
      <c r="C19" s="226" t="s">
        <v>16</v>
      </c>
      <c r="D19" s="492">
        <v>0</v>
      </c>
      <c r="E19" s="492">
        <v>0</v>
      </c>
      <c r="F19" s="745">
        <v>0</v>
      </c>
      <c r="G19" s="2200"/>
      <c r="H19" s="492">
        <v>0</v>
      </c>
      <c r="I19" s="745">
        <v>0</v>
      </c>
      <c r="J19" s="2201"/>
      <c r="K19" s="689"/>
      <c r="L19" s="689"/>
      <c r="M19" s="689"/>
      <c r="N19" s="689"/>
    </row>
    <row r="20" spans="1:14" s="690" customFormat="1" ht="113.25" customHeight="1" x14ac:dyDescent="0.25">
      <c r="A20" s="525"/>
      <c r="B20" s="491"/>
      <c r="C20" s="226" t="s">
        <v>19</v>
      </c>
      <c r="D20" s="492">
        <f>D21</f>
        <v>15</v>
      </c>
      <c r="E20" s="492">
        <f>E21</f>
        <v>0</v>
      </c>
      <c r="F20" s="745">
        <f>E20/D20*100</f>
        <v>0</v>
      </c>
      <c r="G20" s="631"/>
      <c r="H20" s="492">
        <f>H21</f>
        <v>0</v>
      </c>
      <c r="I20" s="745">
        <f t="shared" ref="I20" si="2">H20/D20*100</f>
        <v>0</v>
      </c>
      <c r="J20" s="526"/>
      <c r="K20" s="689"/>
      <c r="L20" s="689"/>
      <c r="M20" s="689"/>
      <c r="N20" s="689"/>
    </row>
    <row r="21" spans="1:14" ht="409.6" customHeight="1" x14ac:dyDescent="0.25">
      <c r="A21" s="2202" t="s">
        <v>17</v>
      </c>
      <c r="B21" s="2203" t="s">
        <v>1058</v>
      </c>
      <c r="C21" s="2189" t="s">
        <v>19</v>
      </c>
      <c r="D21" s="2204">
        <v>15</v>
      </c>
      <c r="E21" s="2204">
        <v>0</v>
      </c>
      <c r="F21" s="2205">
        <f>E21/D21*100</f>
        <v>0</v>
      </c>
      <c r="G21" s="2206" t="s">
        <v>1376</v>
      </c>
      <c r="H21" s="2204">
        <v>0</v>
      </c>
      <c r="I21" s="2205">
        <v>0</v>
      </c>
      <c r="J21" s="2189" t="s">
        <v>1529</v>
      </c>
    </row>
    <row r="22" spans="1:14" ht="48.75" customHeight="1" x14ac:dyDescent="0.25">
      <c r="A22" s="2202"/>
      <c r="B22" s="2203"/>
      <c r="C22" s="2189"/>
      <c r="D22" s="2204"/>
      <c r="E22" s="2204"/>
      <c r="F22" s="2205"/>
      <c r="G22" s="2206"/>
      <c r="H22" s="2204"/>
      <c r="I22" s="2205"/>
      <c r="J22" s="2189"/>
    </row>
    <row r="23" spans="1:14" ht="377.25" customHeight="1" x14ac:dyDescent="0.25">
      <c r="A23" s="459" t="s">
        <v>204</v>
      </c>
      <c r="B23" s="688" t="s">
        <v>1059</v>
      </c>
      <c r="C23" s="223" t="s">
        <v>19</v>
      </c>
      <c r="D23" s="2195" t="s">
        <v>1530</v>
      </c>
      <c r="E23" s="2196"/>
      <c r="F23" s="2196"/>
      <c r="G23" s="2196"/>
      <c r="H23" s="2196"/>
      <c r="I23" s="2196"/>
      <c r="J23" s="2197"/>
    </row>
    <row r="24" spans="1:14" ht="215.25" customHeight="1" x14ac:dyDescent="0.25">
      <c r="A24" s="459" t="s">
        <v>305</v>
      </c>
      <c r="B24" s="688" t="s">
        <v>1060</v>
      </c>
      <c r="C24" s="223" t="s">
        <v>19</v>
      </c>
      <c r="D24" s="2192" t="s">
        <v>1531</v>
      </c>
      <c r="E24" s="2193"/>
      <c r="F24" s="2193"/>
      <c r="G24" s="2193"/>
      <c r="H24" s="2193"/>
      <c r="I24" s="2193"/>
      <c r="J24" s="2194"/>
    </row>
    <row r="25" spans="1:14" ht="189.75" customHeight="1" x14ac:dyDescent="0.25">
      <c r="A25" s="972" t="s">
        <v>306</v>
      </c>
      <c r="B25" s="973" t="s">
        <v>1061</v>
      </c>
      <c r="C25" s="967" t="s">
        <v>19</v>
      </c>
      <c r="D25" s="2211" t="s">
        <v>1849</v>
      </c>
      <c r="E25" s="2211"/>
      <c r="F25" s="2211"/>
      <c r="G25" s="2211"/>
      <c r="H25" s="2211"/>
      <c r="I25" s="2211"/>
      <c r="J25" s="2211"/>
    </row>
    <row r="26" spans="1:14" ht="24" customHeight="1" x14ac:dyDescent="0.25">
      <c r="A26" s="2212" t="s">
        <v>308</v>
      </c>
      <c r="B26" s="2215" t="s">
        <v>1062</v>
      </c>
      <c r="C26" s="226" t="s">
        <v>15</v>
      </c>
      <c r="D26" s="492">
        <f>D27+D28</f>
        <v>73290.8</v>
      </c>
      <c r="E26" s="492">
        <f>E27+E28</f>
        <v>15955.52</v>
      </c>
      <c r="F26" s="745">
        <f t="shared" ref="F26:F31" si="3">E26/D26*100</f>
        <v>21.770153962025248</v>
      </c>
      <c r="G26" s="2218"/>
      <c r="H26" s="492">
        <f>H27+H28</f>
        <v>15955.52</v>
      </c>
      <c r="I26" s="745">
        <f t="shared" ref="I26:I31" si="4">H26/D26*100</f>
        <v>21.770153962025248</v>
      </c>
      <c r="J26" s="2221"/>
    </row>
    <row r="27" spans="1:14" ht="73.5" customHeight="1" x14ac:dyDescent="0.25">
      <c r="A27" s="2213"/>
      <c r="B27" s="2216"/>
      <c r="C27" s="226" t="s">
        <v>16</v>
      </c>
      <c r="D27" s="492">
        <f>D34</f>
        <v>24591</v>
      </c>
      <c r="E27" s="492">
        <f>E34</f>
        <v>5712.4319999999998</v>
      </c>
      <c r="F27" s="745">
        <f t="shared" si="3"/>
        <v>23.22976698792241</v>
      </c>
      <c r="G27" s="2219"/>
      <c r="H27" s="492">
        <f>H35</f>
        <v>3412.8589999999999</v>
      </c>
      <c r="I27" s="745">
        <f t="shared" si="4"/>
        <v>13.87848806473913</v>
      </c>
      <c r="J27" s="2222"/>
    </row>
    <row r="28" spans="1:14" ht="93.75" customHeight="1" x14ac:dyDescent="0.25">
      <c r="A28" s="2214"/>
      <c r="B28" s="2217"/>
      <c r="C28" s="220" t="s">
        <v>19</v>
      </c>
      <c r="D28" s="492">
        <f>D29+D30+D31+D35</f>
        <v>48699.8</v>
      </c>
      <c r="E28" s="492">
        <f>E31+E35</f>
        <v>10243.088</v>
      </c>
      <c r="F28" s="745">
        <f t="shared" si="3"/>
        <v>21.033121285919037</v>
      </c>
      <c r="G28" s="2220"/>
      <c r="H28" s="492">
        <f>H29+H30+H31+H34</f>
        <v>12542.661</v>
      </c>
      <c r="I28" s="745">
        <f t="shared" si="4"/>
        <v>25.755056488938351</v>
      </c>
      <c r="J28" s="2223"/>
    </row>
    <row r="29" spans="1:14" ht="174.75" customHeight="1" x14ac:dyDescent="0.25">
      <c r="A29" s="459" t="s">
        <v>232</v>
      </c>
      <c r="B29" s="677" t="s">
        <v>1063</v>
      </c>
      <c r="C29" s="223" t="s">
        <v>19</v>
      </c>
      <c r="D29" s="628">
        <v>3000</v>
      </c>
      <c r="E29" s="628">
        <v>0</v>
      </c>
      <c r="F29" s="743">
        <v>0</v>
      </c>
      <c r="G29" s="629"/>
      <c r="H29" s="628">
        <v>0</v>
      </c>
      <c r="I29" s="743">
        <v>0</v>
      </c>
      <c r="J29" s="223" t="s">
        <v>1532</v>
      </c>
    </row>
    <row r="30" spans="1:14" ht="201.75" customHeight="1" x14ac:dyDescent="0.25">
      <c r="A30" s="972" t="s">
        <v>309</v>
      </c>
      <c r="B30" s="966" t="s">
        <v>1064</v>
      </c>
      <c r="C30" s="967" t="s">
        <v>19</v>
      </c>
      <c r="D30" s="968">
        <v>1500</v>
      </c>
      <c r="E30" s="968">
        <v>0</v>
      </c>
      <c r="F30" s="1148">
        <v>0</v>
      </c>
      <c r="G30" s="974"/>
      <c r="H30" s="968">
        <v>0</v>
      </c>
      <c r="I30" s="1148">
        <v>0</v>
      </c>
      <c r="J30" s="967" t="s">
        <v>1533</v>
      </c>
    </row>
    <row r="31" spans="1:14" ht="308.25" customHeight="1" x14ac:dyDescent="0.25">
      <c r="A31" s="459" t="s">
        <v>310</v>
      </c>
      <c r="B31" s="677" t="s">
        <v>1065</v>
      </c>
      <c r="C31" s="223" t="s">
        <v>19</v>
      </c>
      <c r="D31" s="628">
        <v>29507.8</v>
      </c>
      <c r="E31" s="628">
        <v>6830.2290000000003</v>
      </c>
      <c r="F31" s="743">
        <f t="shared" si="3"/>
        <v>23.147198367889168</v>
      </c>
      <c r="G31" s="672" t="s">
        <v>1414</v>
      </c>
      <c r="H31" s="628">
        <f>E31</f>
        <v>6830.2290000000003</v>
      </c>
      <c r="I31" s="743">
        <f t="shared" si="4"/>
        <v>23.147198367889168</v>
      </c>
      <c r="J31" s="223" t="s">
        <v>1534</v>
      </c>
    </row>
    <row r="32" spans="1:14" ht="144.75" customHeight="1" x14ac:dyDescent="0.25">
      <c r="A32" s="459" t="s">
        <v>311</v>
      </c>
      <c r="B32" s="677" t="s">
        <v>1066</v>
      </c>
      <c r="C32" s="223" t="s">
        <v>19</v>
      </c>
      <c r="D32" s="2192" t="s">
        <v>1535</v>
      </c>
      <c r="E32" s="2193"/>
      <c r="F32" s="2193"/>
      <c r="G32" s="2193"/>
      <c r="H32" s="2193"/>
      <c r="I32" s="2193"/>
      <c r="J32" s="2194"/>
    </row>
    <row r="33" spans="1:10" ht="28.5" customHeight="1" x14ac:dyDescent="0.25">
      <c r="A33" s="2202" t="s">
        <v>1083</v>
      </c>
      <c r="B33" s="2203" t="s">
        <v>1084</v>
      </c>
      <c r="C33" s="975" t="s">
        <v>15</v>
      </c>
      <c r="D33" s="955">
        <f>D34+D35</f>
        <v>39283</v>
      </c>
      <c r="E33" s="955">
        <f>E34+E35</f>
        <v>9125.2909999999993</v>
      </c>
      <c r="F33" s="1148">
        <f>E33/D33*100</f>
        <v>23.229618409999233</v>
      </c>
      <c r="G33" s="2206" t="s">
        <v>1536</v>
      </c>
      <c r="H33" s="955">
        <f>H34+H35</f>
        <v>9125.2909999999993</v>
      </c>
      <c r="I33" s="1148">
        <f>H33/D33*100</f>
        <v>23.229618409999233</v>
      </c>
      <c r="J33" s="2189" t="s">
        <v>1537</v>
      </c>
    </row>
    <row r="34" spans="1:10" ht="86.25" customHeight="1" x14ac:dyDescent="0.25">
      <c r="A34" s="2202"/>
      <c r="B34" s="2203"/>
      <c r="C34" s="975" t="s">
        <v>16</v>
      </c>
      <c r="D34" s="968">
        <v>24591</v>
      </c>
      <c r="E34" s="968">
        <v>5712.4319999999998</v>
      </c>
      <c r="F34" s="1148">
        <f>E34/D34*100</f>
        <v>23.22976698792241</v>
      </c>
      <c r="G34" s="2206"/>
      <c r="H34" s="968">
        <f>E34</f>
        <v>5712.4319999999998</v>
      </c>
      <c r="I34" s="1148">
        <f>H34/D34*100</f>
        <v>23.22976698792241</v>
      </c>
      <c r="J34" s="2189"/>
    </row>
    <row r="35" spans="1:10" ht="117.75" customHeight="1" x14ac:dyDescent="0.25">
      <c r="A35" s="2202"/>
      <c r="B35" s="2203"/>
      <c r="C35" s="975" t="s">
        <v>19</v>
      </c>
      <c r="D35" s="968">
        <v>14692</v>
      </c>
      <c r="E35" s="968">
        <v>3412.8589999999999</v>
      </c>
      <c r="F35" s="1148">
        <f t="shared" ref="F35" si="5">E35/D35*100</f>
        <v>23.229369725020419</v>
      </c>
      <c r="G35" s="2206"/>
      <c r="H35" s="968">
        <f>E35</f>
        <v>3412.8589999999999</v>
      </c>
      <c r="I35" s="1148">
        <f t="shared" ref="I35" si="6">H35/D35*100</f>
        <v>23.229369725020419</v>
      </c>
      <c r="J35" s="2189"/>
    </row>
    <row r="36" spans="1:10" ht="264.75" customHeight="1" x14ac:dyDescent="0.25">
      <c r="A36" s="674" t="s">
        <v>118</v>
      </c>
      <c r="B36" s="673" t="s">
        <v>1067</v>
      </c>
      <c r="C36" s="220" t="s">
        <v>19</v>
      </c>
      <c r="D36" s="492">
        <f>D37+D38+D39+D40</f>
        <v>0</v>
      </c>
      <c r="E36" s="492">
        <f>E37+E38+E39+E40+E41</f>
        <v>0</v>
      </c>
      <c r="F36" s="745">
        <v>0</v>
      </c>
      <c r="G36" s="630"/>
      <c r="H36" s="492">
        <f>H37+H38+H39+H40+H41</f>
        <v>0</v>
      </c>
      <c r="I36" s="745">
        <v>0</v>
      </c>
      <c r="J36" s="224"/>
    </row>
    <row r="37" spans="1:10" ht="213.75" customHeight="1" x14ac:dyDescent="0.25">
      <c r="A37" s="459" t="s">
        <v>254</v>
      </c>
      <c r="B37" s="677" t="s">
        <v>1068</v>
      </c>
      <c r="C37" s="223" t="s">
        <v>19</v>
      </c>
      <c r="D37" s="628">
        <v>0</v>
      </c>
      <c r="E37" s="628">
        <v>0</v>
      </c>
      <c r="F37" s="743">
        <v>0</v>
      </c>
      <c r="G37" s="672" t="s">
        <v>1205</v>
      </c>
      <c r="H37" s="628">
        <v>0</v>
      </c>
      <c r="I37" s="743">
        <v>0</v>
      </c>
      <c r="J37" s="457"/>
    </row>
    <row r="38" spans="1:10" ht="134.25" customHeight="1" x14ac:dyDescent="0.25">
      <c r="A38" s="459" t="s">
        <v>255</v>
      </c>
      <c r="B38" s="677" t="s">
        <v>1069</v>
      </c>
      <c r="C38" s="223" t="s">
        <v>19</v>
      </c>
      <c r="D38" s="628">
        <v>0</v>
      </c>
      <c r="E38" s="628">
        <v>0</v>
      </c>
      <c r="F38" s="743">
        <v>0</v>
      </c>
      <c r="G38" s="629"/>
      <c r="H38" s="628">
        <v>0</v>
      </c>
      <c r="I38" s="743">
        <v>0</v>
      </c>
      <c r="J38" s="223" t="s">
        <v>1852</v>
      </c>
    </row>
    <row r="39" spans="1:10" ht="150.75" customHeight="1" x14ac:dyDescent="0.25">
      <c r="A39" s="972" t="s">
        <v>468</v>
      </c>
      <c r="B39" s="966" t="s">
        <v>1070</v>
      </c>
      <c r="C39" s="967" t="s">
        <v>19</v>
      </c>
      <c r="D39" s="968">
        <v>0</v>
      </c>
      <c r="E39" s="968">
        <v>0</v>
      </c>
      <c r="F39" s="1148">
        <v>0</v>
      </c>
      <c r="G39" s="969"/>
      <c r="H39" s="968">
        <v>0</v>
      </c>
      <c r="I39" s="1148">
        <v>0</v>
      </c>
      <c r="J39" s="967" t="s">
        <v>1852</v>
      </c>
    </row>
    <row r="40" spans="1:10" ht="373.5" customHeight="1" x14ac:dyDescent="0.25">
      <c r="A40" s="459" t="s">
        <v>1071</v>
      </c>
      <c r="B40" s="677" t="s">
        <v>1979</v>
      </c>
      <c r="C40" s="223" t="s">
        <v>19</v>
      </c>
      <c r="D40" s="628">
        <v>0</v>
      </c>
      <c r="E40" s="628">
        <v>0</v>
      </c>
      <c r="F40" s="743">
        <v>0</v>
      </c>
      <c r="G40" s="629"/>
      <c r="H40" s="628">
        <f>E40</f>
        <v>0</v>
      </c>
      <c r="I40" s="743">
        <v>0</v>
      </c>
      <c r="J40" s="1136" t="s">
        <v>1852</v>
      </c>
    </row>
    <row r="41" spans="1:10" ht="204.75" customHeight="1" x14ac:dyDescent="0.25">
      <c r="A41" s="459" t="s">
        <v>1073</v>
      </c>
      <c r="B41" s="677" t="s">
        <v>1072</v>
      </c>
      <c r="C41" s="223" t="s">
        <v>19</v>
      </c>
      <c r="D41" s="2224" t="s">
        <v>1980</v>
      </c>
      <c r="E41" s="2225"/>
      <c r="F41" s="2225"/>
      <c r="G41" s="2225"/>
      <c r="H41" s="2225"/>
      <c r="I41" s="2226"/>
      <c r="J41" s="223"/>
    </row>
    <row r="42" spans="1:10" ht="24" customHeight="1" x14ac:dyDescent="0.25">
      <c r="A42" s="2207" t="s">
        <v>127</v>
      </c>
      <c r="B42" s="2208" t="s">
        <v>314</v>
      </c>
      <c r="C42" s="976" t="s">
        <v>15</v>
      </c>
      <c r="D42" s="977">
        <f>D43+D44</f>
        <v>54764.4</v>
      </c>
      <c r="E42" s="977">
        <f>E43+E44</f>
        <v>10204.626999999999</v>
      </c>
      <c r="F42" s="1149">
        <f t="shared" ref="F42:F111" si="7">E42/D42*100</f>
        <v>18.633687212860906</v>
      </c>
      <c r="G42" s="2209"/>
      <c r="H42" s="977">
        <f>H43+H44</f>
        <v>10204.626999999999</v>
      </c>
      <c r="I42" s="1149">
        <f t="shared" ref="I42:I111" si="8">H42/D42*100</f>
        <v>18.633687212860906</v>
      </c>
      <c r="J42" s="2210"/>
    </row>
    <row r="43" spans="1:10" ht="84" customHeight="1" x14ac:dyDescent="0.25">
      <c r="A43" s="2207"/>
      <c r="B43" s="2208"/>
      <c r="C43" s="976" t="s">
        <v>16</v>
      </c>
      <c r="D43" s="977">
        <f>D47</f>
        <v>4143</v>
      </c>
      <c r="E43" s="977">
        <f>E47</f>
        <v>856.72799999999995</v>
      </c>
      <c r="F43" s="1149">
        <f t="shared" si="7"/>
        <v>20.678928312816801</v>
      </c>
      <c r="G43" s="2209"/>
      <c r="H43" s="977">
        <f>H47</f>
        <v>856.72799999999995</v>
      </c>
      <c r="I43" s="1149">
        <f t="shared" si="8"/>
        <v>20.678928312816801</v>
      </c>
      <c r="J43" s="2210"/>
    </row>
    <row r="44" spans="1:10" ht="93.75" customHeight="1" x14ac:dyDescent="0.25">
      <c r="A44" s="2207"/>
      <c r="B44" s="2208"/>
      <c r="C44" s="976" t="s">
        <v>19</v>
      </c>
      <c r="D44" s="977">
        <f>D48+D50+D52</f>
        <v>50621.4</v>
      </c>
      <c r="E44" s="977">
        <f>E48+E50+E52</f>
        <v>9347.8989999999994</v>
      </c>
      <c r="F44" s="1149">
        <f t="shared" si="7"/>
        <v>18.466298838040824</v>
      </c>
      <c r="G44" s="2209"/>
      <c r="H44" s="977">
        <f>H48+H50+H52</f>
        <v>9347.8989999999994</v>
      </c>
      <c r="I44" s="1149">
        <f t="shared" si="8"/>
        <v>18.466298838040824</v>
      </c>
      <c r="J44" s="2210"/>
    </row>
    <row r="45" spans="1:10" ht="114" customHeight="1" x14ac:dyDescent="0.25">
      <c r="A45" s="979" t="s">
        <v>315</v>
      </c>
      <c r="B45" s="973" t="s">
        <v>1074</v>
      </c>
      <c r="C45" s="967" t="s">
        <v>19</v>
      </c>
      <c r="D45" s="980">
        <v>0</v>
      </c>
      <c r="E45" s="980">
        <v>0</v>
      </c>
      <c r="F45" s="1148">
        <v>0</v>
      </c>
      <c r="G45" s="981"/>
      <c r="H45" s="980">
        <v>0</v>
      </c>
      <c r="I45" s="1148">
        <v>0</v>
      </c>
      <c r="J45" s="982" t="s">
        <v>1516</v>
      </c>
    </row>
    <row r="46" spans="1:10" ht="36" customHeight="1" x14ac:dyDescent="0.25">
      <c r="A46" s="2227" t="s">
        <v>316</v>
      </c>
      <c r="B46" s="2228" t="s">
        <v>1206</v>
      </c>
      <c r="C46" s="967" t="s">
        <v>15</v>
      </c>
      <c r="D46" s="980">
        <f>D47+D48</f>
        <v>6018.7</v>
      </c>
      <c r="E46" s="980">
        <f>E47+E48</f>
        <v>1421.5169999999998</v>
      </c>
      <c r="F46" s="1148">
        <f t="shared" ref="F46" si="9">E46/D46*100</f>
        <v>23.61833950853174</v>
      </c>
      <c r="G46" s="2229" t="s">
        <v>1538</v>
      </c>
      <c r="H46" s="980">
        <f>H47+H48</f>
        <v>1421.5169999999998</v>
      </c>
      <c r="I46" s="1148">
        <f t="shared" ref="I46" si="10">H46/D46*100</f>
        <v>23.61833950853174</v>
      </c>
      <c r="J46" s="2230"/>
    </row>
    <row r="47" spans="1:10" ht="102.75" customHeight="1" x14ac:dyDescent="0.25">
      <c r="A47" s="2227"/>
      <c r="B47" s="2228"/>
      <c r="C47" s="975" t="s">
        <v>16</v>
      </c>
      <c r="D47" s="980">
        <v>4143</v>
      </c>
      <c r="E47" s="980">
        <v>856.72799999999995</v>
      </c>
      <c r="F47" s="1148">
        <f t="shared" si="7"/>
        <v>20.678928312816801</v>
      </c>
      <c r="G47" s="2229"/>
      <c r="H47" s="980">
        <f>E47</f>
        <v>856.72799999999995</v>
      </c>
      <c r="I47" s="1148">
        <f t="shared" si="8"/>
        <v>20.678928312816801</v>
      </c>
      <c r="J47" s="2230"/>
    </row>
    <row r="48" spans="1:10" ht="90.75" customHeight="1" x14ac:dyDescent="0.25">
      <c r="A48" s="2227"/>
      <c r="B48" s="2228"/>
      <c r="C48" s="1123" t="s">
        <v>19</v>
      </c>
      <c r="D48" s="968">
        <v>1875.7</v>
      </c>
      <c r="E48" s="968">
        <v>564.78899999999999</v>
      </c>
      <c r="F48" s="1148">
        <f t="shared" si="7"/>
        <v>30.110838620248437</v>
      </c>
      <c r="G48" s="2229"/>
      <c r="H48" s="968">
        <f>E48</f>
        <v>564.78899999999999</v>
      </c>
      <c r="I48" s="1148">
        <f t="shared" si="8"/>
        <v>30.110838620248437</v>
      </c>
      <c r="J48" s="2230"/>
    </row>
    <row r="49" spans="1:10" ht="129.75" customHeight="1" x14ac:dyDescent="0.25">
      <c r="A49" s="979" t="s">
        <v>317</v>
      </c>
      <c r="B49" s="973" t="s">
        <v>1075</v>
      </c>
      <c r="C49" s="967" t="s">
        <v>19</v>
      </c>
      <c r="D49" s="980">
        <v>0</v>
      </c>
      <c r="E49" s="980">
        <v>0</v>
      </c>
      <c r="F49" s="1148">
        <v>0</v>
      </c>
      <c r="G49" s="981"/>
      <c r="H49" s="980">
        <v>0</v>
      </c>
      <c r="I49" s="1148">
        <v>0</v>
      </c>
      <c r="J49" s="967" t="s">
        <v>1853</v>
      </c>
    </row>
    <row r="50" spans="1:10" ht="97.5" customHeight="1" x14ac:dyDescent="0.25">
      <c r="A50" s="979" t="s">
        <v>318</v>
      </c>
      <c r="B50" s="973" t="s">
        <v>1076</v>
      </c>
      <c r="C50" s="967" t="s">
        <v>19</v>
      </c>
      <c r="D50" s="980">
        <v>10869.4</v>
      </c>
      <c r="E50" s="980">
        <v>2105.6610000000001</v>
      </c>
      <c r="F50" s="1148">
        <f t="shared" ref="F50" si="11">E50/D50*100</f>
        <v>19.372375660110038</v>
      </c>
      <c r="G50" s="983" t="s">
        <v>1539</v>
      </c>
      <c r="H50" s="980">
        <f>E50</f>
        <v>2105.6610000000001</v>
      </c>
      <c r="I50" s="1148">
        <f t="shared" ref="I50" si="12">H50/D50*100</f>
        <v>19.372375660110038</v>
      </c>
      <c r="J50" s="971" t="s">
        <v>1854</v>
      </c>
    </row>
    <row r="51" spans="1:10" ht="95.25" customHeight="1" x14ac:dyDescent="0.25">
      <c r="A51" s="979" t="s">
        <v>375</v>
      </c>
      <c r="B51" s="973" t="s">
        <v>1077</v>
      </c>
      <c r="C51" s="967" t="s">
        <v>19</v>
      </c>
      <c r="D51" s="980">
        <v>0</v>
      </c>
      <c r="E51" s="980">
        <v>0</v>
      </c>
      <c r="F51" s="1148">
        <v>0</v>
      </c>
      <c r="G51" s="981"/>
      <c r="H51" s="980">
        <v>0</v>
      </c>
      <c r="I51" s="1148">
        <v>0</v>
      </c>
      <c r="J51" s="991" t="s">
        <v>1852</v>
      </c>
    </row>
    <row r="52" spans="1:10" ht="254.25" customHeight="1" x14ac:dyDescent="0.25">
      <c r="A52" s="696" t="s">
        <v>376</v>
      </c>
      <c r="B52" s="697" t="s">
        <v>1078</v>
      </c>
      <c r="C52" s="225" t="s">
        <v>19</v>
      </c>
      <c r="D52" s="692">
        <v>37876.300000000003</v>
      </c>
      <c r="E52" s="692">
        <v>6677.4489999999996</v>
      </c>
      <c r="F52" s="743">
        <f t="shared" si="7"/>
        <v>17.629623273656613</v>
      </c>
      <c r="G52" s="698" t="s">
        <v>1540</v>
      </c>
      <c r="H52" s="692">
        <f>E52</f>
        <v>6677.4489999999996</v>
      </c>
      <c r="I52" s="743">
        <f t="shared" si="8"/>
        <v>17.629623273656613</v>
      </c>
      <c r="J52" s="720" t="s">
        <v>1981</v>
      </c>
    </row>
    <row r="53" spans="1:10" ht="228" customHeight="1" x14ac:dyDescent="0.25">
      <c r="A53" s="691" t="s">
        <v>711</v>
      </c>
      <c r="B53" s="688" t="s">
        <v>1079</v>
      </c>
      <c r="C53" s="223" t="s">
        <v>19</v>
      </c>
      <c r="D53" s="692">
        <v>0</v>
      </c>
      <c r="E53" s="692">
        <v>0</v>
      </c>
      <c r="F53" s="743">
        <v>0</v>
      </c>
      <c r="G53" s="693"/>
      <c r="H53" s="692">
        <v>0</v>
      </c>
      <c r="I53" s="743">
        <v>0</v>
      </c>
      <c r="J53" s="223" t="s">
        <v>1855</v>
      </c>
    </row>
    <row r="54" spans="1:10" ht="172.5" customHeight="1" x14ac:dyDescent="0.25">
      <c r="A54" s="691" t="s">
        <v>712</v>
      </c>
      <c r="B54" s="688" t="s">
        <v>1080</v>
      </c>
      <c r="C54" s="223" t="s">
        <v>19</v>
      </c>
      <c r="D54" s="692">
        <v>0</v>
      </c>
      <c r="E54" s="692">
        <v>0</v>
      </c>
      <c r="F54" s="743">
        <v>0</v>
      </c>
      <c r="G54" s="693"/>
      <c r="H54" s="692">
        <v>0</v>
      </c>
      <c r="I54" s="743">
        <v>0</v>
      </c>
      <c r="J54" s="223" t="s">
        <v>1852</v>
      </c>
    </row>
    <row r="55" spans="1:10" ht="131.25" customHeight="1" x14ac:dyDescent="0.25">
      <c r="A55" s="1736" t="s">
        <v>1082</v>
      </c>
      <c r="B55" s="1737" t="s">
        <v>1081</v>
      </c>
      <c r="C55" s="1738" t="s">
        <v>19</v>
      </c>
      <c r="D55" s="1739">
        <v>0</v>
      </c>
      <c r="E55" s="1739">
        <v>0</v>
      </c>
      <c r="F55" s="1740">
        <v>0</v>
      </c>
      <c r="G55" s="1741"/>
      <c r="H55" s="1739">
        <v>0</v>
      </c>
      <c r="I55" s="1740">
        <v>0</v>
      </c>
      <c r="J55" s="1738" t="s">
        <v>1852</v>
      </c>
    </row>
    <row r="56" spans="1:10" ht="24" customHeight="1" x14ac:dyDescent="0.25">
      <c r="A56" s="2231"/>
      <c r="B56" s="2232" t="s">
        <v>38</v>
      </c>
      <c r="C56" s="1742" t="s">
        <v>15</v>
      </c>
      <c r="D56" s="1743">
        <f>D57+D58</f>
        <v>136593.79999999999</v>
      </c>
      <c r="E56" s="1743">
        <f>E57+E58</f>
        <v>27865.599999999999</v>
      </c>
      <c r="F56" s="1744">
        <f t="shared" si="7"/>
        <v>20.400340278987773</v>
      </c>
      <c r="G56" s="2233"/>
      <c r="H56" s="1743">
        <f>H57+H58</f>
        <v>27865.599999999999</v>
      </c>
      <c r="I56" s="1744">
        <f t="shared" si="8"/>
        <v>20.400340278987773</v>
      </c>
      <c r="J56" s="2234"/>
    </row>
    <row r="57" spans="1:10" ht="80.25" customHeight="1" x14ac:dyDescent="0.25">
      <c r="A57" s="2231"/>
      <c r="B57" s="2232"/>
      <c r="C57" s="1742" t="s">
        <v>16</v>
      </c>
      <c r="D57" s="1743">
        <f>D43+D27+D19</f>
        <v>28734</v>
      </c>
      <c r="E57" s="1743">
        <f>E19+E27+E43</f>
        <v>6569.16</v>
      </c>
      <c r="F57" s="1744">
        <f t="shared" si="7"/>
        <v>22.861975360200461</v>
      </c>
      <c r="G57" s="2233"/>
      <c r="H57" s="1743">
        <f>H19+H27+H43</f>
        <v>4269.5869999999995</v>
      </c>
      <c r="I57" s="1744">
        <f t="shared" si="8"/>
        <v>14.85900675158349</v>
      </c>
      <c r="J57" s="2234"/>
    </row>
    <row r="58" spans="1:10" ht="101.25" customHeight="1" x14ac:dyDescent="0.25">
      <c r="A58" s="2231"/>
      <c r="B58" s="2232"/>
      <c r="C58" s="1742" t="s">
        <v>19</v>
      </c>
      <c r="D58" s="1743">
        <f>D8+D12+D20+D28+D36+D44</f>
        <v>107859.8</v>
      </c>
      <c r="E58" s="1743">
        <f>E8+E12+E20+E28+E36+E44</f>
        <v>21296.44</v>
      </c>
      <c r="F58" s="1744">
        <f t="shared" si="7"/>
        <v>19.744557286403275</v>
      </c>
      <c r="G58" s="2233"/>
      <c r="H58" s="1743">
        <f>H8+H12+H20+H28+H36+H44</f>
        <v>23596.012999999999</v>
      </c>
      <c r="I58" s="1744">
        <f t="shared" si="8"/>
        <v>21.876559199998518</v>
      </c>
      <c r="J58" s="2234"/>
    </row>
    <row r="59" spans="1:10" ht="30" customHeight="1" x14ac:dyDescent="0.25">
      <c r="A59" s="2237" t="s">
        <v>1085</v>
      </c>
      <c r="B59" s="2238"/>
      <c r="C59" s="2238"/>
      <c r="D59" s="2238"/>
      <c r="E59" s="2238"/>
      <c r="F59" s="2238"/>
      <c r="G59" s="2238"/>
      <c r="H59" s="2238"/>
      <c r="I59" s="2238"/>
      <c r="J59" s="2238"/>
    </row>
    <row r="60" spans="1:10" ht="101.25" customHeight="1" x14ac:dyDescent="0.25">
      <c r="A60" s="985" t="s">
        <v>9</v>
      </c>
      <c r="B60" s="986" t="s">
        <v>1086</v>
      </c>
      <c r="C60" s="987" t="s">
        <v>19</v>
      </c>
      <c r="D60" s="988">
        <f>D61+D62</f>
        <v>0</v>
      </c>
      <c r="E60" s="988">
        <f>E61+E62</f>
        <v>0</v>
      </c>
      <c r="F60" s="1149">
        <v>0</v>
      </c>
      <c r="G60" s="989"/>
      <c r="H60" s="988">
        <f>H61+H62</f>
        <v>0</v>
      </c>
      <c r="I60" s="1149">
        <v>0</v>
      </c>
      <c r="J60" s="971" t="s">
        <v>1852</v>
      </c>
    </row>
    <row r="61" spans="1:10" ht="93" customHeight="1" x14ac:dyDescent="0.25">
      <c r="A61" s="979" t="s">
        <v>21</v>
      </c>
      <c r="B61" s="973" t="s">
        <v>1087</v>
      </c>
      <c r="C61" s="971" t="s">
        <v>19</v>
      </c>
      <c r="D61" s="980">
        <v>0</v>
      </c>
      <c r="E61" s="980">
        <v>0</v>
      </c>
      <c r="F61" s="1148">
        <v>0</v>
      </c>
      <c r="G61" s="990"/>
      <c r="H61" s="980">
        <v>0</v>
      </c>
      <c r="I61" s="1148">
        <v>0</v>
      </c>
      <c r="J61" s="971"/>
    </row>
    <row r="62" spans="1:10" ht="90.75" customHeight="1" x14ac:dyDescent="0.25">
      <c r="A62" s="979" t="s">
        <v>1088</v>
      </c>
      <c r="B62" s="973" t="s">
        <v>1089</v>
      </c>
      <c r="C62" s="971" t="s">
        <v>19</v>
      </c>
      <c r="D62" s="980">
        <v>0</v>
      </c>
      <c r="E62" s="980">
        <v>0</v>
      </c>
      <c r="F62" s="1148">
        <v>0</v>
      </c>
      <c r="G62" s="990"/>
      <c r="H62" s="980">
        <v>0</v>
      </c>
      <c r="I62" s="1148">
        <v>0</v>
      </c>
      <c r="J62" s="971"/>
    </row>
    <row r="63" spans="1:10" ht="115.5" customHeight="1" x14ac:dyDescent="0.25">
      <c r="A63" s="985" t="s">
        <v>12</v>
      </c>
      <c r="B63" s="986" t="s">
        <v>1090</v>
      </c>
      <c r="C63" s="987" t="s">
        <v>19</v>
      </c>
      <c r="D63" s="988">
        <f>D64</f>
        <v>500</v>
      </c>
      <c r="E63" s="988">
        <f>-E64</f>
        <v>0</v>
      </c>
      <c r="F63" s="1149">
        <v>0</v>
      </c>
      <c r="G63" s="989"/>
      <c r="H63" s="988">
        <f>H64</f>
        <v>0</v>
      </c>
      <c r="I63" s="1149">
        <v>0</v>
      </c>
      <c r="J63" s="971"/>
    </row>
    <row r="64" spans="1:10" ht="210" customHeight="1" x14ac:dyDescent="0.25">
      <c r="A64" s="979" t="s">
        <v>13</v>
      </c>
      <c r="B64" s="973" t="s">
        <v>1091</v>
      </c>
      <c r="C64" s="971" t="s">
        <v>19</v>
      </c>
      <c r="D64" s="980">
        <v>500</v>
      </c>
      <c r="E64" s="980">
        <v>0</v>
      </c>
      <c r="F64" s="1148">
        <v>0</v>
      </c>
      <c r="G64" s="990"/>
      <c r="H64" s="980">
        <v>0</v>
      </c>
      <c r="I64" s="1148">
        <v>0</v>
      </c>
      <c r="J64" s="971" t="s">
        <v>1982</v>
      </c>
    </row>
    <row r="65" spans="1:10" ht="171.75" customHeight="1" x14ac:dyDescent="0.25">
      <c r="A65" s="985" t="s">
        <v>14</v>
      </c>
      <c r="B65" s="986" t="s">
        <v>1092</v>
      </c>
      <c r="C65" s="987" t="s">
        <v>19</v>
      </c>
      <c r="D65" s="988">
        <f>D66+D67+D68+D69</f>
        <v>400</v>
      </c>
      <c r="E65" s="988">
        <f>E66+E67+E68+E69</f>
        <v>0</v>
      </c>
      <c r="F65" s="1149">
        <v>0</v>
      </c>
      <c r="G65" s="983"/>
      <c r="H65" s="988">
        <f>H66+H67+H68+H69</f>
        <v>0</v>
      </c>
      <c r="I65" s="1149">
        <v>0</v>
      </c>
      <c r="J65" s="991"/>
    </row>
    <row r="66" spans="1:10" ht="119.25" customHeight="1" x14ac:dyDescent="0.25">
      <c r="A66" s="979" t="s">
        <v>17</v>
      </c>
      <c r="B66" s="973" t="s">
        <v>1093</v>
      </c>
      <c r="C66" s="971" t="s">
        <v>19</v>
      </c>
      <c r="D66" s="980">
        <v>200</v>
      </c>
      <c r="E66" s="980">
        <v>0</v>
      </c>
      <c r="F66" s="1148">
        <v>0</v>
      </c>
      <c r="G66" s="990"/>
      <c r="H66" s="980">
        <v>0</v>
      </c>
      <c r="I66" s="1148">
        <v>0</v>
      </c>
      <c r="J66" s="992" t="s">
        <v>1856</v>
      </c>
    </row>
    <row r="67" spans="1:10" ht="102" customHeight="1" x14ac:dyDescent="0.25">
      <c r="A67" s="979" t="s">
        <v>204</v>
      </c>
      <c r="B67" s="973" t="s">
        <v>1094</v>
      </c>
      <c r="C67" s="971" t="s">
        <v>19</v>
      </c>
      <c r="D67" s="980">
        <v>200</v>
      </c>
      <c r="E67" s="980">
        <v>0</v>
      </c>
      <c r="F67" s="1148">
        <v>0</v>
      </c>
      <c r="G67" s="990"/>
      <c r="H67" s="980">
        <v>0</v>
      </c>
      <c r="I67" s="1148">
        <v>0</v>
      </c>
      <c r="J67" s="984" t="s">
        <v>1857</v>
      </c>
    </row>
    <row r="68" spans="1:10" ht="130.5" customHeight="1" x14ac:dyDescent="0.25">
      <c r="A68" s="979" t="s">
        <v>305</v>
      </c>
      <c r="B68" s="973" t="s">
        <v>1095</v>
      </c>
      <c r="C68" s="971" t="s">
        <v>19</v>
      </c>
      <c r="D68" s="980">
        <v>0</v>
      </c>
      <c r="E68" s="980">
        <v>0</v>
      </c>
      <c r="F68" s="1148">
        <v>0</v>
      </c>
      <c r="G68" s="990"/>
      <c r="H68" s="980">
        <v>0</v>
      </c>
      <c r="I68" s="1148">
        <v>0</v>
      </c>
      <c r="J68" s="984" t="s">
        <v>1852</v>
      </c>
    </row>
    <row r="69" spans="1:10" ht="98.25" customHeight="1" x14ac:dyDescent="0.25">
      <c r="A69" s="979" t="s">
        <v>306</v>
      </c>
      <c r="B69" s="973" t="s">
        <v>1096</v>
      </c>
      <c r="C69" s="971" t="s">
        <v>19</v>
      </c>
      <c r="D69" s="980">
        <v>0</v>
      </c>
      <c r="E69" s="980">
        <v>0</v>
      </c>
      <c r="F69" s="1148">
        <v>0</v>
      </c>
      <c r="G69" s="990"/>
      <c r="H69" s="980">
        <v>0</v>
      </c>
      <c r="I69" s="1148">
        <v>0</v>
      </c>
      <c r="J69" s="984" t="s">
        <v>1852</v>
      </c>
    </row>
    <row r="70" spans="1:10" ht="112.5" customHeight="1" x14ac:dyDescent="0.25">
      <c r="A70" s="985" t="s">
        <v>111</v>
      </c>
      <c r="B70" s="986" t="s">
        <v>1097</v>
      </c>
      <c r="C70" s="987" t="s">
        <v>19</v>
      </c>
      <c r="D70" s="988">
        <f>D71</f>
        <v>4366.6000000000004</v>
      </c>
      <c r="E70" s="988">
        <f>E71</f>
        <v>369.02300000000002</v>
      </c>
      <c r="F70" s="1149">
        <f t="shared" si="7"/>
        <v>8.4510374204186327</v>
      </c>
      <c r="G70" s="989"/>
      <c r="H70" s="988">
        <f>H71</f>
        <v>369.02300000000002</v>
      </c>
      <c r="I70" s="1149">
        <f t="shared" si="8"/>
        <v>8.4510374204186327</v>
      </c>
      <c r="J70" s="991"/>
    </row>
    <row r="71" spans="1:10" ht="409.6" customHeight="1" x14ac:dyDescent="0.25">
      <c r="A71" s="2227" t="s">
        <v>232</v>
      </c>
      <c r="B71" s="2228" t="s">
        <v>1098</v>
      </c>
      <c r="C71" s="2230" t="s">
        <v>19</v>
      </c>
      <c r="D71" s="2239">
        <v>4366.6000000000004</v>
      </c>
      <c r="E71" s="2239">
        <v>369.02300000000002</v>
      </c>
      <c r="F71" s="2205">
        <f>E71/D71*100</f>
        <v>8.4510374204186327</v>
      </c>
      <c r="G71" s="2240" t="s">
        <v>1983</v>
      </c>
      <c r="H71" s="2239">
        <f>E71</f>
        <v>369.02300000000002</v>
      </c>
      <c r="I71" s="2205">
        <f>H71/D71*100</f>
        <v>8.4510374204186327</v>
      </c>
      <c r="J71" s="2230" t="s">
        <v>1534</v>
      </c>
    </row>
    <row r="72" spans="1:10" s="683" customFormat="1" ht="154.5" customHeight="1" x14ac:dyDescent="0.25">
      <c r="A72" s="2227"/>
      <c r="B72" s="2228"/>
      <c r="C72" s="2230"/>
      <c r="D72" s="2239"/>
      <c r="E72" s="2239"/>
      <c r="F72" s="2205"/>
      <c r="G72" s="2240"/>
      <c r="H72" s="2239"/>
      <c r="I72" s="2205"/>
      <c r="J72" s="2230"/>
    </row>
    <row r="73" spans="1:10" s="683" customFormat="1" ht="134.25" customHeight="1" x14ac:dyDescent="0.25">
      <c r="A73" s="985" t="s">
        <v>118</v>
      </c>
      <c r="B73" s="986" t="s">
        <v>1099</v>
      </c>
      <c r="C73" s="987" t="s">
        <v>19</v>
      </c>
      <c r="D73" s="988">
        <f>D74</f>
        <v>0</v>
      </c>
      <c r="E73" s="988">
        <f>E74</f>
        <v>0</v>
      </c>
      <c r="F73" s="1149">
        <v>0</v>
      </c>
      <c r="G73" s="989"/>
      <c r="H73" s="988">
        <f>H74</f>
        <v>0</v>
      </c>
      <c r="I73" s="1149">
        <v>0</v>
      </c>
      <c r="J73" s="971"/>
    </row>
    <row r="74" spans="1:10" s="683" customFormat="1" ht="115.5" customHeight="1" x14ac:dyDescent="0.25">
      <c r="A74" s="979" t="s">
        <v>254</v>
      </c>
      <c r="B74" s="973" t="s">
        <v>1100</v>
      </c>
      <c r="C74" s="971" t="s">
        <v>19</v>
      </c>
      <c r="D74" s="980">
        <v>0</v>
      </c>
      <c r="E74" s="980">
        <f>E75</f>
        <v>0</v>
      </c>
      <c r="F74" s="1148">
        <v>0</v>
      </c>
      <c r="G74" s="990"/>
      <c r="H74" s="980">
        <f>H75</f>
        <v>0</v>
      </c>
      <c r="I74" s="1148">
        <v>0</v>
      </c>
      <c r="J74" s="971" t="s">
        <v>1556</v>
      </c>
    </row>
    <row r="75" spans="1:10" s="683" customFormat="1" ht="267" customHeight="1" x14ac:dyDescent="0.25">
      <c r="A75" s="979" t="s">
        <v>312</v>
      </c>
      <c r="B75" s="973" t="s">
        <v>1101</v>
      </c>
      <c r="C75" s="971" t="s">
        <v>19</v>
      </c>
      <c r="D75" s="2230" t="s">
        <v>1207</v>
      </c>
      <c r="E75" s="2241"/>
      <c r="F75" s="2241"/>
      <c r="G75" s="2241"/>
      <c r="H75" s="2241"/>
      <c r="I75" s="2241"/>
      <c r="J75" s="2241"/>
    </row>
    <row r="76" spans="1:10" s="683" customFormat="1" ht="264.75" customHeight="1" x14ac:dyDescent="0.3">
      <c r="A76" s="1745"/>
      <c r="B76" s="1746" t="s">
        <v>63</v>
      </c>
      <c r="C76" s="1747" t="s">
        <v>19</v>
      </c>
      <c r="D76" s="1748">
        <f>D63+D70+D65</f>
        <v>5266.6</v>
      </c>
      <c r="E76" s="1748">
        <f>E60+E63+E65+E70+E73</f>
        <v>369.02300000000002</v>
      </c>
      <c r="F76" s="1744">
        <f t="shared" si="7"/>
        <v>7.0068545171457872</v>
      </c>
      <c r="G76" s="1749"/>
      <c r="H76" s="1748">
        <f>H60+H63+H65+H70+H73</f>
        <v>369.02300000000002</v>
      </c>
      <c r="I76" s="1744">
        <f t="shared" si="8"/>
        <v>7.0068545171457872</v>
      </c>
      <c r="J76" s="1750"/>
    </row>
    <row r="77" spans="1:10" s="683" customFormat="1" ht="30" customHeight="1" x14ac:dyDescent="0.25">
      <c r="A77" s="2242" t="s">
        <v>1850</v>
      </c>
      <c r="B77" s="2243"/>
      <c r="C77" s="2243"/>
      <c r="D77" s="2243"/>
      <c r="E77" s="2243"/>
      <c r="F77" s="2243"/>
      <c r="G77" s="2243"/>
      <c r="H77" s="2243"/>
      <c r="I77" s="2243"/>
      <c r="J77" s="2243"/>
    </row>
    <row r="78" spans="1:10" s="683" customFormat="1" ht="263.25" customHeight="1" x14ac:dyDescent="0.25">
      <c r="A78" s="1751" t="s">
        <v>9</v>
      </c>
      <c r="B78" s="1752" t="s">
        <v>1102</v>
      </c>
      <c r="C78" s="1747" t="s">
        <v>19</v>
      </c>
      <c r="D78" s="1748">
        <f>D79+D80</f>
        <v>1750</v>
      </c>
      <c r="E78" s="1748">
        <f>E79+E80</f>
        <v>370.62400000000002</v>
      </c>
      <c r="F78" s="1744">
        <f t="shared" si="7"/>
        <v>21.178514285714286</v>
      </c>
      <c r="G78" s="1749"/>
      <c r="H78" s="1748">
        <f>H79+H80</f>
        <v>370.62400000000002</v>
      </c>
      <c r="I78" s="1744">
        <f t="shared" si="8"/>
        <v>21.178514285714286</v>
      </c>
      <c r="J78" s="1753"/>
    </row>
    <row r="79" spans="1:10" s="683" customFormat="1" ht="273.75" customHeight="1" x14ac:dyDescent="0.25">
      <c r="A79" s="979" t="s">
        <v>21</v>
      </c>
      <c r="B79" s="973" t="s">
        <v>1103</v>
      </c>
      <c r="C79" s="971" t="s">
        <v>19</v>
      </c>
      <c r="D79" s="980">
        <v>1750</v>
      </c>
      <c r="E79" s="980">
        <v>370.62400000000002</v>
      </c>
      <c r="F79" s="1148">
        <f t="shared" si="7"/>
        <v>21.178514285714286</v>
      </c>
      <c r="G79" s="983" t="s">
        <v>1208</v>
      </c>
      <c r="H79" s="980">
        <f>E79</f>
        <v>370.62400000000002</v>
      </c>
      <c r="I79" s="1148">
        <f t="shared" si="8"/>
        <v>21.178514285714286</v>
      </c>
      <c r="J79" s="971" t="s">
        <v>1413</v>
      </c>
    </row>
    <row r="80" spans="1:10" s="683" customFormat="1" ht="96.75" customHeight="1" x14ac:dyDescent="0.25">
      <c r="A80" s="979" t="s">
        <v>25</v>
      </c>
      <c r="B80" s="973" t="s">
        <v>1104</v>
      </c>
      <c r="C80" s="971" t="s">
        <v>19</v>
      </c>
      <c r="D80" s="980">
        <v>0</v>
      </c>
      <c r="E80" s="980">
        <v>0</v>
      </c>
      <c r="F80" s="1148">
        <v>0</v>
      </c>
      <c r="G80" s="990"/>
      <c r="H80" s="980">
        <v>0</v>
      </c>
      <c r="I80" s="1148">
        <v>0</v>
      </c>
      <c r="J80" s="971" t="s">
        <v>1556</v>
      </c>
    </row>
    <row r="81" spans="1:10" s="683" customFormat="1" ht="140.25" customHeight="1" x14ac:dyDescent="0.25">
      <c r="A81" s="985" t="s">
        <v>12</v>
      </c>
      <c r="B81" s="986" t="s">
        <v>1105</v>
      </c>
      <c r="C81" s="987" t="s">
        <v>19</v>
      </c>
      <c r="D81" s="988">
        <f>D82</f>
        <v>500</v>
      </c>
      <c r="E81" s="988">
        <f>E82</f>
        <v>0</v>
      </c>
      <c r="F81" s="1149">
        <f t="shared" si="7"/>
        <v>0</v>
      </c>
      <c r="G81" s="989"/>
      <c r="H81" s="988">
        <f>H82</f>
        <v>0</v>
      </c>
      <c r="I81" s="1149">
        <f t="shared" si="8"/>
        <v>0</v>
      </c>
      <c r="J81" s="991"/>
    </row>
    <row r="82" spans="1:10" s="683" customFormat="1" ht="216" customHeight="1" x14ac:dyDescent="0.25">
      <c r="A82" s="979" t="s">
        <v>13</v>
      </c>
      <c r="B82" s="973" t="s">
        <v>1106</v>
      </c>
      <c r="C82" s="971" t="s">
        <v>19</v>
      </c>
      <c r="D82" s="980">
        <v>500</v>
      </c>
      <c r="E82" s="994">
        <v>0</v>
      </c>
      <c r="F82" s="1148">
        <f t="shared" si="7"/>
        <v>0</v>
      </c>
      <c r="G82" s="995"/>
      <c r="H82" s="980">
        <v>0</v>
      </c>
      <c r="I82" s="1148">
        <f t="shared" si="8"/>
        <v>0</v>
      </c>
      <c r="J82" s="967" t="s">
        <v>1984</v>
      </c>
    </row>
    <row r="83" spans="1:10" s="683" customFormat="1" ht="132.75" customHeight="1" x14ac:dyDescent="0.25">
      <c r="A83" s="985" t="s">
        <v>14</v>
      </c>
      <c r="B83" s="986" t="s">
        <v>1107</v>
      </c>
      <c r="C83" s="987" t="s">
        <v>19</v>
      </c>
      <c r="D83" s="988">
        <f>D84+D85+D86+D87+D88</f>
        <v>700</v>
      </c>
      <c r="E83" s="988">
        <f>E84+E85+E86+E87+E88</f>
        <v>0</v>
      </c>
      <c r="F83" s="1149">
        <v>0</v>
      </c>
      <c r="G83" s="989"/>
      <c r="H83" s="988">
        <f>H84+H85+H86+H87+H88</f>
        <v>0</v>
      </c>
      <c r="I83" s="1149">
        <v>0</v>
      </c>
      <c r="J83" s="971"/>
    </row>
    <row r="84" spans="1:10" s="683" customFormat="1" ht="137.25" customHeight="1" x14ac:dyDescent="0.25">
      <c r="A84" s="691" t="s">
        <v>17</v>
      </c>
      <c r="B84" s="688" t="s">
        <v>1108</v>
      </c>
      <c r="C84" s="685" t="s">
        <v>19</v>
      </c>
      <c r="D84" s="692">
        <v>500</v>
      </c>
      <c r="E84" s="692">
        <v>0</v>
      </c>
      <c r="F84" s="743">
        <v>0</v>
      </c>
      <c r="G84" s="705"/>
      <c r="H84" s="692">
        <v>0</v>
      </c>
      <c r="I84" s="743">
        <v>0</v>
      </c>
      <c r="J84" s="768" t="s">
        <v>1985</v>
      </c>
    </row>
    <row r="85" spans="1:10" s="683" customFormat="1" ht="93" customHeight="1" x14ac:dyDescent="0.25">
      <c r="A85" s="691" t="s">
        <v>204</v>
      </c>
      <c r="B85" s="688" t="s">
        <v>1109</v>
      </c>
      <c r="C85" s="685" t="s">
        <v>19</v>
      </c>
      <c r="D85" s="692">
        <v>0</v>
      </c>
      <c r="E85" s="692">
        <v>0</v>
      </c>
      <c r="F85" s="743">
        <v>0</v>
      </c>
      <c r="G85" s="705"/>
      <c r="H85" s="692">
        <v>0</v>
      </c>
      <c r="I85" s="743">
        <v>0</v>
      </c>
      <c r="J85" s="768" t="s">
        <v>1556</v>
      </c>
    </row>
    <row r="86" spans="1:10" s="683" customFormat="1" ht="96.75" customHeight="1" x14ac:dyDescent="0.25">
      <c r="A86" s="691" t="s">
        <v>305</v>
      </c>
      <c r="B86" s="688" t="s">
        <v>1110</v>
      </c>
      <c r="C86" s="685" t="s">
        <v>19</v>
      </c>
      <c r="D86" s="692">
        <v>0</v>
      </c>
      <c r="E86" s="692">
        <v>0</v>
      </c>
      <c r="F86" s="743">
        <v>0</v>
      </c>
      <c r="G86" s="705"/>
      <c r="H86" s="692">
        <v>0</v>
      </c>
      <c r="I86" s="743">
        <v>0</v>
      </c>
      <c r="J86" s="768" t="s">
        <v>1556</v>
      </c>
    </row>
    <row r="87" spans="1:10" s="683" customFormat="1" ht="97.5" customHeight="1" x14ac:dyDescent="0.25">
      <c r="A87" s="691" t="s">
        <v>306</v>
      </c>
      <c r="B87" s="688" t="s">
        <v>1111</v>
      </c>
      <c r="C87" s="685" t="s">
        <v>19</v>
      </c>
      <c r="D87" s="692">
        <v>0</v>
      </c>
      <c r="E87" s="692">
        <v>0</v>
      </c>
      <c r="F87" s="743">
        <v>0</v>
      </c>
      <c r="G87" s="705"/>
      <c r="H87" s="692">
        <v>0</v>
      </c>
      <c r="I87" s="743">
        <v>0</v>
      </c>
      <c r="J87" s="768" t="s">
        <v>1556</v>
      </c>
    </row>
    <row r="88" spans="1:10" s="683" customFormat="1" ht="96" customHeight="1" x14ac:dyDescent="0.25">
      <c r="A88" s="691" t="s">
        <v>307</v>
      </c>
      <c r="B88" s="688" t="s">
        <v>1112</v>
      </c>
      <c r="C88" s="685" t="s">
        <v>19</v>
      </c>
      <c r="D88" s="692">
        <v>200</v>
      </c>
      <c r="E88" s="692">
        <v>0</v>
      </c>
      <c r="F88" s="743">
        <v>0</v>
      </c>
      <c r="G88" s="705"/>
      <c r="H88" s="692">
        <v>0</v>
      </c>
      <c r="I88" s="743">
        <v>0</v>
      </c>
      <c r="J88" s="768" t="s">
        <v>1541</v>
      </c>
    </row>
    <row r="89" spans="1:10" s="683" customFormat="1" ht="93.75" customHeight="1" x14ac:dyDescent="0.3">
      <c r="A89" s="707"/>
      <c r="B89" s="708" t="s">
        <v>68</v>
      </c>
      <c r="C89" s="702" t="s">
        <v>19</v>
      </c>
      <c r="D89" s="703">
        <f>D83+D81+D78</f>
        <v>2950</v>
      </c>
      <c r="E89" s="703">
        <f>E83+E81+E78</f>
        <v>370.62400000000002</v>
      </c>
      <c r="F89" s="745">
        <f>E89/D89*100</f>
        <v>12.563525423728814</v>
      </c>
      <c r="G89" s="704"/>
      <c r="H89" s="703">
        <f>H78+H81</f>
        <v>370.62400000000002</v>
      </c>
      <c r="I89" s="745">
        <f>H89/D89*100</f>
        <v>12.563525423728814</v>
      </c>
      <c r="J89" s="709"/>
    </row>
    <row r="90" spans="1:10" s="683" customFormat="1" ht="33" hidden="1" customHeight="1" x14ac:dyDescent="0.25">
      <c r="A90" s="2235" t="s">
        <v>501</v>
      </c>
      <c r="B90" s="2235"/>
      <c r="C90" s="2235"/>
      <c r="D90" s="2235"/>
      <c r="E90" s="2235"/>
      <c r="F90" s="2235"/>
      <c r="G90" s="2235"/>
      <c r="H90" s="2235"/>
      <c r="I90" s="2235"/>
      <c r="J90" s="2235"/>
    </row>
    <row r="91" spans="1:10" s="683" customFormat="1" ht="164.25" hidden="1" customHeight="1" x14ac:dyDescent="0.25">
      <c r="A91" s="700" t="s">
        <v>9</v>
      </c>
      <c r="B91" s="701" t="s">
        <v>380</v>
      </c>
      <c r="C91" s="702" t="s">
        <v>19</v>
      </c>
      <c r="D91" s="710">
        <f>D92+D93+D94+D95+D96+D98+D99+D97</f>
        <v>208.8</v>
      </c>
      <c r="E91" s="710">
        <f>E92+E93+E94+E95+E96+E98+E99+E97</f>
        <v>0</v>
      </c>
      <c r="F91" s="745">
        <f t="shared" si="7"/>
        <v>0</v>
      </c>
      <c r="G91" s="711"/>
      <c r="H91" s="710">
        <f>H92+H93+H94+H95+H96+H98+H99+H97</f>
        <v>0</v>
      </c>
      <c r="I91" s="745">
        <f t="shared" si="8"/>
        <v>0</v>
      </c>
      <c r="J91" s="711"/>
    </row>
    <row r="92" spans="1:10" s="683" customFormat="1" ht="192.75" hidden="1" customHeight="1" x14ac:dyDescent="0.25">
      <c r="A92" s="691" t="s">
        <v>21</v>
      </c>
      <c r="B92" s="688" t="s">
        <v>750</v>
      </c>
      <c r="C92" s="685" t="s">
        <v>19</v>
      </c>
      <c r="D92" s="712">
        <v>208.8</v>
      </c>
      <c r="E92" s="712">
        <v>0</v>
      </c>
      <c r="F92" s="743">
        <v>0</v>
      </c>
      <c r="G92" s="695" t="s">
        <v>613</v>
      </c>
      <c r="H92" s="712">
        <v>0</v>
      </c>
      <c r="I92" s="743">
        <v>0</v>
      </c>
      <c r="J92" s="695" t="s">
        <v>612</v>
      </c>
    </row>
    <row r="93" spans="1:10" s="683" customFormat="1" ht="110.25" hidden="1" customHeight="1" x14ac:dyDescent="0.25">
      <c r="A93" s="691" t="s">
        <v>25</v>
      </c>
      <c r="B93" s="688" t="s">
        <v>319</v>
      </c>
      <c r="C93" s="685" t="s">
        <v>19</v>
      </c>
      <c r="D93" s="712">
        <v>0</v>
      </c>
      <c r="E93" s="712">
        <v>0</v>
      </c>
      <c r="F93" s="743">
        <v>0</v>
      </c>
      <c r="G93" s="695"/>
      <c r="H93" s="712">
        <v>0</v>
      </c>
      <c r="I93" s="743">
        <v>0</v>
      </c>
      <c r="J93" s="695" t="s">
        <v>602</v>
      </c>
    </row>
    <row r="94" spans="1:10" s="683" customFormat="1" ht="111.75" hidden="1" customHeight="1" x14ac:dyDescent="0.25">
      <c r="A94" s="691" t="s">
        <v>25</v>
      </c>
      <c r="B94" s="688" t="s">
        <v>320</v>
      </c>
      <c r="C94" s="685" t="s">
        <v>19</v>
      </c>
      <c r="D94" s="712">
        <v>0</v>
      </c>
      <c r="E94" s="712">
        <v>0</v>
      </c>
      <c r="F94" s="743">
        <v>0</v>
      </c>
      <c r="G94" s="695"/>
      <c r="H94" s="712">
        <v>0</v>
      </c>
      <c r="I94" s="743">
        <v>0</v>
      </c>
      <c r="J94" s="706" t="s">
        <v>746</v>
      </c>
    </row>
    <row r="95" spans="1:10" s="683" customFormat="1" ht="149.25" hidden="1" customHeight="1" x14ac:dyDescent="0.25">
      <c r="A95" s="691" t="s">
        <v>50</v>
      </c>
      <c r="B95" s="688" t="s">
        <v>321</v>
      </c>
      <c r="C95" s="685" t="s">
        <v>19</v>
      </c>
      <c r="D95" s="712">
        <v>0</v>
      </c>
      <c r="E95" s="712">
        <v>0</v>
      </c>
      <c r="F95" s="743">
        <v>0</v>
      </c>
      <c r="G95" s="695"/>
      <c r="H95" s="712">
        <v>0</v>
      </c>
      <c r="I95" s="743">
        <v>0</v>
      </c>
      <c r="J95" s="695" t="s">
        <v>602</v>
      </c>
    </row>
    <row r="96" spans="1:10" s="683" customFormat="1" ht="86.25" hidden="1" customHeight="1" x14ac:dyDescent="0.25">
      <c r="A96" s="691" t="s">
        <v>59</v>
      </c>
      <c r="B96" s="688" t="s">
        <v>322</v>
      </c>
      <c r="C96" s="685" t="s">
        <v>19</v>
      </c>
      <c r="D96" s="712">
        <v>0</v>
      </c>
      <c r="E96" s="712">
        <v>0</v>
      </c>
      <c r="F96" s="743">
        <v>0</v>
      </c>
      <c r="G96" s="695"/>
      <c r="H96" s="712">
        <v>0</v>
      </c>
      <c r="I96" s="743">
        <v>0</v>
      </c>
      <c r="J96" s="695" t="s">
        <v>602</v>
      </c>
    </row>
    <row r="97" spans="1:10" s="683" customFormat="1" ht="87.75" hidden="1" customHeight="1" x14ac:dyDescent="0.25">
      <c r="A97" s="691" t="s">
        <v>70</v>
      </c>
      <c r="B97" s="688" t="s">
        <v>469</v>
      </c>
      <c r="C97" s="685" t="s">
        <v>19</v>
      </c>
      <c r="D97" s="712">
        <v>0</v>
      </c>
      <c r="E97" s="712">
        <v>0</v>
      </c>
      <c r="F97" s="743">
        <v>0</v>
      </c>
      <c r="G97" s="695"/>
      <c r="H97" s="712">
        <v>0</v>
      </c>
      <c r="I97" s="743">
        <v>0</v>
      </c>
      <c r="J97" s="695" t="s">
        <v>602</v>
      </c>
    </row>
    <row r="98" spans="1:10" s="683" customFormat="1" ht="163.5" hidden="1" customHeight="1" x14ac:dyDescent="0.25">
      <c r="A98" s="691" t="s">
        <v>26</v>
      </c>
      <c r="B98" s="688" t="s">
        <v>323</v>
      </c>
      <c r="C98" s="685" t="s">
        <v>19</v>
      </c>
      <c r="D98" s="712">
        <v>0</v>
      </c>
      <c r="E98" s="712">
        <v>0</v>
      </c>
      <c r="F98" s="743">
        <v>0</v>
      </c>
      <c r="G98" s="706"/>
      <c r="H98" s="712">
        <v>0</v>
      </c>
      <c r="I98" s="743">
        <v>0</v>
      </c>
      <c r="J98" s="695" t="s">
        <v>701</v>
      </c>
    </row>
    <row r="99" spans="1:10" s="683" customFormat="1" ht="128.25" hidden="1" customHeight="1" x14ac:dyDescent="0.25">
      <c r="A99" s="691" t="s">
        <v>345</v>
      </c>
      <c r="B99" s="688" t="s">
        <v>325</v>
      </c>
      <c r="C99" s="685" t="s">
        <v>19</v>
      </c>
      <c r="D99" s="712">
        <f>D100+D101</f>
        <v>0</v>
      </c>
      <c r="E99" s="712">
        <f>E100+E101</f>
        <v>0</v>
      </c>
      <c r="F99" s="743">
        <v>0</v>
      </c>
      <c r="G99" s="695"/>
      <c r="H99" s="712">
        <f>H100+H101</f>
        <v>0</v>
      </c>
      <c r="I99" s="743">
        <v>0</v>
      </c>
      <c r="J99" s="695"/>
    </row>
    <row r="100" spans="1:10" s="683" customFormat="1" ht="93" hidden="1" customHeight="1" x14ac:dyDescent="0.25">
      <c r="A100" s="691" t="s">
        <v>470</v>
      </c>
      <c r="B100" s="688" t="s">
        <v>326</v>
      </c>
      <c r="C100" s="685" t="s">
        <v>19</v>
      </c>
      <c r="D100" s="712">
        <v>0</v>
      </c>
      <c r="E100" s="712">
        <v>0</v>
      </c>
      <c r="F100" s="743">
        <v>0</v>
      </c>
      <c r="G100" s="695"/>
      <c r="H100" s="712">
        <v>0</v>
      </c>
      <c r="I100" s="743">
        <v>0</v>
      </c>
      <c r="J100" s="695" t="s">
        <v>602</v>
      </c>
    </row>
    <row r="101" spans="1:10" s="683" customFormat="1" ht="91.5" hidden="1" customHeight="1" x14ac:dyDescent="0.25">
      <c r="A101" s="691" t="s">
        <v>471</v>
      </c>
      <c r="B101" s="688" t="s">
        <v>327</v>
      </c>
      <c r="C101" s="685" t="s">
        <v>19</v>
      </c>
      <c r="D101" s="712">
        <v>0</v>
      </c>
      <c r="E101" s="712">
        <v>0</v>
      </c>
      <c r="F101" s="743">
        <v>0</v>
      </c>
      <c r="G101" s="695"/>
      <c r="H101" s="712">
        <v>0</v>
      </c>
      <c r="I101" s="743">
        <v>0</v>
      </c>
      <c r="J101" s="695" t="s">
        <v>602</v>
      </c>
    </row>
    <row r="102" spans="1:10" s="683" customFormat="1" ht="131.25" hidden="1" customHeight="1" x14ac:dyDescent="0.25">
      <c r="A102" s="700" t="s">
        <v>12</v>
      </c>
      <c r="B102" s="701" t="s">
        <v>472</v>
      </c>
      <c r="C102" s="702" t="s">
        <v>19</v>
      </c>
      <c r="D102" s="710">
        <f>D103+D110</f>
        <v>9231.2000000000007</v>
      </c>
      <c r="E102" s="710">
        <f>E103+E110</f>
        <v>0</v>
      </c>
      <c r="F102" s="745">
        <f t="shared" si="7"/>
        <v>0</v>
      </c>
      <c r="G102" s="711"/>
      <c r="H102" s="710">
        <f>H103+H110</f>
        <v>0</v>
      </c>
      <c r="I102" s="745">
        <f t="shared" si="8"/>
        <v>0</v>
      </c>
      <c r="J102" s="711"/>
    </row>
    <row r="103" spans="1:10" s="683" customFormat="1" ht="113.25" hidden="1" customHeight="1" x14ac:dyDescent="0.25">
      <c r="A103" s="691" t="s">
        <v>13</v>
      </c>
      <c r="B103" s="688" t="s">
        <v>328</v>
      </c>
      <c r="C103" s="685" t="s">
        <v>19</v>
      </c>
      <c r="D103" s="712">
        <f>D104+D105+D106+D107+D108+D109</f>
        <v>7961.2</v>
      </c>
      <c r="E103" s="712">
        <f>E104+E105+E106+E107+E108+E109</f>
        <v>0</v>
      </c>
      <c r="F103" s="743">
        <f t="shared" si="7"/>
        <v>0</v>
      </c>
      <c r="G103" s="695"/>
      <c r="H103" s="712">
        <f>H104+H105+H106+H107+H108+H109</f>
        <v>0</v>
      </c>
      <c r="I103" s="743">
        <f t="shared" si="8"/>
        <v>0</v>
      </c>
      <c r="J103" s="695"/>
    </row>
    <row r="104" spans="1:10" s="683" customFormat="1" ht="116.25" hidden="1" customHeight="1" x14ac:dyDescent="0.25">
      <c r="A104" s="691" t="s">
        <v>281</v>
      </c>
      <c r="B104" s="688" t="s">
        <v>329</v>
      </c>
      <c r="C104" s="685" t="s">
        <v>19</v>
      </c>
      <c r="D104" s="712">
        <v>1800</v>
      </c>
      <c r="E104" s="712">
        <v>0</v>
      </c>
      <c r="F104" s="743">
        <f t="shared" si="7"/>
        <v>0</v>
      </c>
      <c r="G104" s="713" t="s">
        <v>610</v>
      </c>
      <c r="H104" s="712">
        <v>0</v>
      </c>
      <c r="I104" s="743">
        <f t="shared" si="8"/>
        <v>0</v>
      </c>
      <c r="J104" s="138" t="s">
        <v>611</v>
      </c>
    </row>
    <row r="105" spans="1:10" s="683" customFormat="1" ht="93.75" hidden="1" customHeight="1" x14ac:dyDescent="0.25">
      <c r="A105" s="691" t="s">
        <v>282</v>
      </c>
      <c r="B105" s="688" t="s">
        <v>330</v>
      </c>
      <c r="C105" s="685" t="s">
        <v>19</v>
      </c>
      <c r="D105" s="712">
        <v>200</v>
      </c>
      <c r="E105" s="712">
        <v>0</v>
      </c>
      <c r="F105" s="743">
        <f t="shared" si="7"/>
        <v>0</v>
      </c>
      <c r="G105" s="713" t="s">
        <v>610</v>
      </c>
      <c r="H105" s="712">
        <v>0</v>
      </c>
      <c r="I105" s="743">
        <f t="shared" si="8"/>
        <v>0</v>
      </c>
      <c r="J105" s="138" t="s">
        <v>611</v>
      </c>
    </row>
    <row r="106" spans="1:10" s="683" customFormat="1" ht="117" hidden="1" customHeight="1" x14ac:dyDescent="0.25">
      <c r="A106" s="691" t="s">
        <v>283</v>
      </c>
      <c r="B106" s="688" t="s">
        <v>473</v>
      </c>
      <c r="C106" s="685" t="s">
        <v>19</v>
      </c>
      <c r="D106" s="712">
        <v>190</v>
      </c>
      <c r="E106" s="712">
        <v>0</v>
      </c>
      <c r="F106" s="743">
        <f t="shared" si="7"/>
        <v>0</v>
      </c>
      <c r="G106" s="706" t="s">
        <v>747</v>
      </c>
      <c r="H106" s="712">
        <v>0</v>
      </c>
      <c r="I106" s="743">
        <f t="shared" si="8"/>
        <v>0</v>
      </c>
      <c r="J106" s="695" t="s">
        <v>614</v>
      </c>
    </row>
    <row r="107" spans="1:10" s="683" customFormat="1" ht="197.25" hidden="1" customHeight="1" x14ac:dyDescent="0.25">
      <c r="A107" s="691" t="s">
        <v>331</v>
      </c>
      <c r="B107" s="688" t="s">
        <v>332</v>
      </c>
      <c r="C107" s="685" t="s">
        <v>19</v>
      </c>
      <c r="D107" s="712">
        <v>5671.2</v>
      </c>
      <c r="E107" s="712">
        <v>0</v>
      </c>
      <c r="F107" s="743">
        <f>E107/D107*100</f>
        <v>0</v>
      </c>
      <c r="G107" s="695" t="s">
        <v>615</v>
      </c>
      <c r="H107" s="712">
        <v>0</v>
      </c>
      <c r="I107" s="743">
        <f>H107/D107*100</f>
        <v>0</v>
      </c>
      <c r="J107" s="695" t="s">
        <v>612</v>
      </c>
    </row>
    <row r="108" spans="1:10" s="683" customFormat="1" ht="121.5" hidden="1" customHeight="1" x14ac:dyDescent="0.25">
      <c r="A108" s="691" t="s">
        <v>333</v>
      </c>
      <c r="B108" s="688" t="s">
        <v>334</v>
      </c>
      <c r="C108" s="685" t="s">
        <v>19</v>
      </c>
      <c r="D108" s="712">
        <v>100</v>
      </c>
      <c r="E108" s="712">
        <v>0</v>
      </c>
      <c r="F108" s="743">
        <f t="shared" si="7"/>
        <v>0</v>
      </c>
      <c r="G108" s="706" t="s">
        <v>748</v>
      </c>
      <c r="H108" s="712">
        <v>0</v>
      </c>
      <c r="I108" s="743">
        <f t="shared" si="8"/>
        <v>0</v>
      </c>
      <c r="J108" s="695"/>
    </row>
    <row r="109" spans="1:10" s="683" customFormat="1" ht="75.75" hidden="1" customHeight="1" x14ac:dyDescent="0.25">
      <c r="A109" s="691" t="s">
        <v>335</v>
      </c>
      <c r="B109" s="688" t="s">
        <v>336</v>
      </c>
      <c r="C109" s="685" t="s">
        <v>19</v>
      </c>
      <c r="D109" s="712">
        <v>0</v>
      </c>
      <c r="E109" s="712">
        <v>0</v>
      </c>
      <c r="F109" s="743">
        <v>0</v>
      </c>
      <c r="G109" s="695"/>
      <c r="H109" s="712">
        <v>0</v>
      </c>
      <c r="I109" s="743">
        <v>0</v>
      </c>
      <c r="J109" s="695" t="s">
        <v>602</v>
      </c>
    </row>
    <row r="110" spans="1:10" s="683" customFormat="1" ht="92.45" hidden="1" customHeight="1" x14ac:dyDescent="0.25">
      <c r="A110" s="691" t="s">
        <v>22</v>
      </c>
      <c r="B110" s="688" t="s">
        <v>337</v>
      </c>
      <c r="C110" s="685" t="s">
        <v>19</v>
      </c>
      <c r="D110" s="712">
        <f>D111</f>
        <v>1270</v>
      </c>
      <c r="E110" s="712">
        <f>E111</f>
        <v>0</v>
      </c>
      <c r="F110" s="743">
        <f t="shared" si="7"/>
        <v>0</v>
      </c>
      <c r="G110" s="695"/>
      <c r="H110" s="712">
        <f>H111</f>
        <v>0</v>
      </c>
      <c r="I110" s="743">
        <f t="shared" si="8"/>
        <v>0</v>
      </c>
      <c r="J110" s="695"/>
    </row>
    <row r="111" spans="1:10" s="683" customFormat="1" ht="138.75" hidden="1" customHeight="1" x14ac:dyDescent="0.25">
      <c r="A111" s="691" t="s">
        <v>338</v>
      </c>
      <c r="B111" s="688" t="s">
        <v>339</v>
      </c>
      <c r="C111" s="685" t="s">
        <v>19</v>
      </c>
      <c r="D111" s="712">
        <v>1270</v>
      </c>
      <c r="E111" s="712">
        <v>0</v>
      </c>
      <c r="F111" s="743">
        <f t="shared" si="7"/>
        <v>0</v>
      </c>
      <c r="G111" s="706" t="s">
        <v>749</v>
      </c>
      <c r="H111" s="712">
        <v>0</v>
      </c>
      <c r="I111" s="743">
        <f t="shared" si="8"/>
        <v>0</v>
      </c>
      <c r="J111" s="695"/>
    </row>
    <row r="112" spans="1:10" s="683" customFormat="1" ht="93" hidden="1" customHeight="1" x14ac:dyDescent="0.25">
      <c r="A112" s="700" t="s">
        <v>14</v>
      </c>
      <c r="B112" s="701" t="s">
        <v>340</v>
      </c>
      <c r="C112" s="702" t="s">
        <v>19</v>
      </c>
      <c r="D112" s="714">
        <v>0</v>
      </c>
      <c r="E112" s="714">
        <v>0</v>
      </c>
      <c r="F112" s="1150">
        <v>0</v>
      </c>
      <c r="G112" s="709"/>
      <c r="H112" s="714">
        <v>0</v>
      </c>
      <c r="I112" s="1150">
        <v>0</v>
      </c>
      <c r="J112" s="709"/>
    </row>
    <row r="113" spans="1:10" s="683" customFormat="1" ht="89.25" hidden="1" customHeight="1" x14ac:dyDescent="0.25">
      <c r="A113" s="691" t="s">
        <v>17</v>
      </c>
      <c r="B113" s="688" t="s">
        <v>751</v>
      </c>
      <c r="C113" s="685" t="s">
        <v>19</v>
      </c>
      <c r="D113" s="715">
        <v>0</v>
      </c>
      <c r="E113" s="715">
        <v>0</v>
      </c>
      <c r="F113" s="1151">
        <v>0</v>
      </c>
      <c r="G113" s="706"/>
      <c r="H113" s="715">
        <v>0</v>
      </c>
      <c r="I113" s="1151">
        <v>0</v>
      </c>
      <c r="J113" s="706"/>
    </row>
    <row r="114" spans="1:10" s="683" customFormat="1" ht="230.25" hidden="1" customHeight="1" x14ac:dyDescent="0.25">
      <c r="A114" s="691" t="s">
        <v>203</v>
      </c>
      <c r="B114" s="688" t="s">
        <v>341</v>
      </c>
      <c r="C114" s="699" t="s">
        <v>304</v>
      </c>
      <c r="D114" s="2244" t="s">
        <v>919</v>
      </c>
      <c r="E114" s="2245"/>
      <c r="F114" s="2245"/>
      <c r="G114" s="2245"/>
      <c r="H114" s="2245"/>
      <c r="I114" s="2245"/>
      <c r="J114" s="2245"/>
    </row>
    <row r="115" spans="1:10" s="683" customFormat="1" ht="93" hidden="1" customHeight="1" x14ac:dyDescent="0.3">
      <c r="A115" s="707"/>
      <c r="B115" s="708" t="s">
        <v>63</v>
      </c>
      <c r="C115" s="702" t="s">
        <v>19</v>
      </c>
      <c r="D115" s="710">
        <f>D91+D102</f>
        <v>9440</v>
      </c>
      <c r="E115" s="710">
        <f>E91+E102</f>
        <v>0</v>
      </c>
      <c r="F115" s="745">
        <f>E115/D115*100</f>
        <v>0</v>
      </c>
      <c r="G115" s="716"/>
      <c r="H115" s="710">
        <f>H91+H102</f>
        <v>0</v>
      </c>
      <c r="I115" s="745">
        <f>H115/D115*100</f>
        <v>0</v>
      </c>
      <c r="J115" s="711"/>
    </row>
    <row r="116" spans="1:10" s="683" customFormat="1" ht="34.5" hidden="1" customHeight="1" x14ac:dyDescent="0.25">
      <c r="A116" s="2235" t="s">
        <v>474</v>
      </c>
      <c r="B116" s="2236"/>
      <c r="C116" s="2236"/>
      <c r="D116" s="2236"/>
      <c r="E116" s="2236"/>
      <c r="F116" s="2236"/>
      <c r="G116" s="2236"/>
      <c r="H116" s="2236"/>
      <c r="I116" s="2236"/>
      <c r="J116" s="2236"/>
    </row>
    <row r="117" spans="1:10" s="683" customFormat="1" ht="255.75" hidden="1" customHeight="1" x14ac:dyDescent="0.25">
      <c r="A117" s="700" t="s">
        <v>9</v>
      </c>
      <c r="B117" s="701" t="s">
        <v>475</v>
      </c>
      <c r="C117" s="702" t="s">
        <v>19</v>
      </c>
      <c r="D117" s="710">
        <f>D118</f>
        <v>1359.2</v>
      </c>
      <c r="E117" s="710">
        <f>E118</f>
        <v>307.89999999999998</v>
      </c>
      <c r="F117" s="745">
        <f>E117/D117*100</f>
        <v>22.653031194820482</v>
      </c>
      <c r="G117" s="711"/>
      <c r="H117" s="710">
        <f>H118</f>
        <v>307.89999999999998</v>
      </c>
      <c r="I117" s="745">
        <f>H117/D117*100</f>
        <v>22.653031194820482</v>
      </c>
      <c r="J117" s="709"/>
    </row>
    <row r="118" spans="1:10" s="683" customFormat="1" ht="171" hidden="1" customHeight="1" x14ac:dyDescent="0.25">
      <c r="A118" s="691" t="s">
        <v>21</v>
      </c>
      <c r="B118" s="688" t="s">
        <v>342</v>
      </c>
      <c r="C118" s="685" t="s">
        <v>19</v>
      </c>
      <c r="D118" s="712">
        <f>D119+D120+D121</f>
        <v>1359.2</v>
      </c>
      <c r="E118" s="712">
        <f>E119+E120+E121</f>
        <v>307.89999999999998</v>
      </c>
      <c r="F118" s="743">
        <f>E118/D118*100</f>
        <v>22.653031194820482</v>
      </c>
      <c r="G118" s="695"/>
      <c r="H118" s="712">
        <f>H119+H120+H121</f>
        <v>307.89999999999998</v>
      </c>
      <c r="I118" s="743">
        <f>H118/D118*100</f>
        <v>22.653031194820482</v>
      </c>
      <c r="J118" s="706"/>
    </row>
    <row r="119" spans="1:10" s="683" customFormat="1" ht="270.75" hidden="1" customHeight="1" x14ac:dyDescent="0.25">
      <c r="A119" s="691" t="s">
        <v>195</v>
      </c>
      <c r="B119" s="688" t="s">
        <v>343</v>
      </c>
      <c r="C119" s="685" t="s">
        <v>19</v>
      </c>
      <c r="D119" s="712">
        <v>1359.2</v>
      </c>
      <c r="E119" s="712">
        <v>307.89999999999998</v>
      </c>
      <c r="F119" s="743">
        <f>E119/D119*100</f>
        <v>22.653031194820482</v>
      </c>
      <c r="G119" s="706" t="s">
        <v>616</v>
      </c>
      <c r="H119" s="712">
        <v>307.89999999999998</v>
      </c>
      <c r="I119" s="743">
        <f>H119/D119*100</f>
        <v>22.653031194820482</v>
      </c>
      <c r="J119" s="706"/>
    </row>
    <row r="120" spans="1:10" s="683" customFormat="1" ht="93.75" hidden="1" customHeight="1" x14ac:dyDescent="0.25">
      <c r="A120" s="691" t="s">
        <v>196</v>
      </c>
      <c r="B120" s="688" t="s">
        <v>344</v>
      </c>
      <c r="C120" s="685" t="s">
        <v>19</v>
      </c>
      <c r="D120" s="712">
        <v>0</v>
      </c>
      <c r="E120" s="712">
        <v>0</v>
      </c>
      <c r="F120" s="743">
        <v>0</v>
      </c>
      <c r="G120" s="717"/>
      <c r="H120" s="712">
        <v>0</v>
      </c>
      <c r="I120" s="743">
        <v>0</v>
      </c>
      <c r="J120" s="695" t="s">
        <v>602</v>
      </c>
    </row>
    <row r="121" spans="1:10" s="683" customFormat="1" ht="111.75" hidden="1" customHeight="1" x14ac:dyDescent="0.25">
      <c r="A121" s="691" t="s">
        <v>277</v>
      </c>
      <c r="B121" s="688" t="s">
        <v>476</v>
      </c>
      <c r="C121" s="685" t="s">
        <v>19</v>
      </c>
      <c r="D121" s="712">
        <v>0</v>
      </c>
      <c r="E121" s="712">
        <v>0</v>
      </c>
      <c r="F121" s="743">
        <v>0</v>
      </c>
      <c r="G121" s="717"/>
      <c r="H121" s="712">
        <v>0</v>
      </c>
      <c r="I121" s="743">
        <v>0</v>
      </c>
      <c r="J121" s="695" t="s">
        <v>602</v>
      </c>
    </row>
    <row r="122" spans="1:10" s="683" customFormat="1" ht="92.1" hidden="1" customHeight="1" x14ac:dyDescent="0.25">
      <c r="A122" s="691"/>
      <c r="B122" s="708" t="s">
        <v>68</v>
      </c>
      <c r="C122" s="702" t="s">
        <v>19</v>
      </c>
      <c r="D122" s="710">
        <f>D117</f>
        <v>1359.2</v>
      </c>
      <c r="E122" s="710">
        <f>E117</f>
        <v>307.89999999999998</v>
      </c>
      <c r="F122" s="745">
        <f>E122/D122*100</f>
        <v>22.653031194820482</v>
      </c>
      <c r="G122" s="709"/>
      <c r="H122" s="710">
        <f>H117</f>
        <v>307.89999999999998</v>
      </c>
      <c r="I122" s="745">
        <f>H122/D122*100</f>
        <v>22.653031194820482</v>
      </c>
      <c r="J122" s="711"/>
    </row>
    <row r="123" spans="1:10" s="683" customFormat="1" ht="30" customHeight="1" x14ac:dyDescent="0.25">
      <c r="A123" s="2236" t="s">
        <v>1814</v>
      </c>
      <c r="B123" s="2236"/>
      <c r="C123" s="2236"/>
      <c r="D123" s="2236"/>
      <c r="E123" s="2236"/>
      <c r="F123" s="2236"/>
      <c r="G123" s="2236"/>
      <c r="H123" s="2236"/>
      <c r="I123" s="2236"/>
      <c r="J123" s="2236"/>
    </row>
    <row r="124" spans="1:10" s="683" customFormat="1" ht="96" customHeight="1" x14ac:dyDescent="0.25">
      <c r="A124" s="985" t="s">
        <v>9</v>
      </c>
      <c r="B124" s="986" t="s">
        <v>1113</v>
      </c>
      <c r="C124" s="987" t="s">
        <v>19</v>
      </c>
      <c r="D124" s="988">
        <f>D125+D126+D127+D128+D129+D130+D131+D132+D133+D134+D135+D136</f>
        <v>20874.814999999999</v>
      </c>
      <c r="E124" s="988">
        <f>E125+E126+E127+E128+E129+E130+E131+E132+E133+E134+E135+E136</f>
        <v>150.43450999999999</v>
      </c>
      <c r="F124" s="1149">
        <f>E124/D124*100</f>
        <v>0.72065074588684974</v>
      </c>
      <c r="G124" s="989"/>
      <c r="H124" s="988">
        <f>H125+H126+H127+H128+H129+H130+H131+H132+H133+H134+H135+H136</f>
        <v>150.43450999999999</v>
      </c>
      <c r="I124" s="1149">
        <f>H124/D124*100</f>
        <v>0.72065074588684974</v>
      </c>
      <c r="J124" s="993"/>
    </row>
    <row r="125" spans="1:10" s="683" customFormat="1" ht="99.75" customHeight="1" x14ac:dyDescent="0.25">
      <c r="A125" s="691" t="s">
        <v>21</v>
      </c>
      <c r="B125" s="688" t="s">
        <v>1114</v>
      </c>
      <c r="C125" s="685" t="s">
        <v>19</v>
      </c>
      <c r="D125" s="692">
        <v>0</v>
      </c>
      <c r="E125" s="692">
        <v>0</v>
      </c>
      <c r="F125" s="743">
        <v>0</v>
      </c>
      <c r="G125" s="705"/>
      <c r="H125" s="692">
        <v>0</v>
      </c>
      <c r="I125" s="743">
        <v>0</v>
      </c>
      <c r="J125" s="685" t="s">
        <v>1556</v>
      </c>
    </row>
    <row r="126" spans="1:10" s="683" customFormat="1" ht="98.25" customHeight="1" x14ac:dyDescent="0.25">
      <c r="A126" s="691" t="s">
        <v>25</v>
      </c>
      <c r="B126" s="688" t="s">
        <v>1115</v>
      </c>
      <c r="C126" s="685" t="s">
        <v>19</v>
      </c>
      <c r="D126" s="692">
        <v>0</v>
      </c>
      <c r="E126" s="692">
        <v>0</v>
      </c>
      <c r="F126" s="743">
        <v>0</v>
      </c>
      <c r="G126" s="705"/>
      <c r="H126" s="692">
        <v>0</v>
      </c>
      <c r="I126" s="743">
        <v>0</v>
      </c>
      <c r="J126" s="685" t="s">
        <v>1556</v>
      </c>
    </row>
    <row r="127" spans="1:10" s="683" customFormat="1" ht="133.5" customHeight="1" x14ac:dyDescent="0.25">
      <c r="A127" s="691" t="s">
        <v>26</v>
      </c>
      <c r="B127" s="688" t="s">
        <v>1116</v>
      </c>
      <c r="C127" s="685" t="s">
        <v>19</v>
      </c>
      <c r="D127" s="692">
        <v>200</v>
      </c>
      <c r="E127" s="692">
        <v>0</v>
      </c>
      <c r="F127" s="743">
        <v>0</v>
      </c>
      <c r="G127" s="705"/>
      <c r="H127" s="692">
        <v>0</v>
      </c>
      <c r="I127" s="743">
        <v>0</v>
      </c>
      <c r="J127" s="685" t="s">
        <v>1508</v>
      </c>
    </row>
    <row r="128" spans="1:10" s="683" customFormat="1" ht="132.75" customHeight="1" x14ac:dyDescent="0.25">
      <c r="A128" s="691" t="s">
        <v>50</v>
      </c>
      <c r="B128" s="688" t="s">
        <v>1117</v>
      </c>
      <c r="C128" s="685" t="s">
        <v>19</v>
      </c>
      <c r="D128" s="692">
        <v>0</v>
      </c>
      <c r="E128" s="692">
        <v>0</v>
      </c>
      <c r="F128" s="743">
        <v>0</v>
      </c>
      <c r="G128" s="705"/>
      <c r="H128" s="692">
        <v>0</v>
      </c>
      <c r="I128" s="743">
        <v>0</v>
      </c>
      <c r="J128" s="685" t="s">
        <v>1556</v>
      </c>
    </row>
    <row r="129" spans="1:10" s="683" customFormat="1" ht="114" customHeight="1" x14ac:dyDescent="0.25">
      <c r="A129" s="691" t="s">
        <v>59</v>
      </c>
      <c r="B129" s="688" t="s">
        <v>1118</v>
      </c>
      <c r="C129" s="685" t="s">
        <v>19</v>
      </c>
      <c r="D129" s="692">
        <v>0</v>
      </c>
      <c r="E129" s="692">
        <v>0</v>
      </c>
      <c r="F129" s="743">
        <v>0</v>
      </c>
      <c r="G129" s="705"/>
      <c r="H129" s="692">
        <v>0</v>
      </c>
      <c r="I129" s="743">
        <v>0</v>
      </c>
      <c r="J129" s="685" t="s">
        <v>1556</v>
      </c>
    </row>
    <row r="130" spans="1:10" s="683" customFormat="1" ht="97.5" customHeight="1" x14ac:dyDescent="0.25">
      <c r="A130" s="691" t="s">
        <v>70</v>
      </c>
      <c r="B130" s="688" t="s">
        <v>1119</v>
      </c>
      <c r="C130" s="685" t="s">
        <v>19</v>
      </c>
      <c r="D130" s="692">
        <v>100</v>
      </c>
      <c r="E130" s="692">
        <v>0</v>
      </c>
      <c r="F130" s="743">
        <f t="shared" ref="F130:F137" si="13">E130/D130*100</f>
        <v>0</v>
      </c>
      <c r="G130" s="694"/>
      <c r="H130" s="692">
        <f>E130</f>
        <v>0</v>
      </c>
      <c r="I130" s="743">
        <f t="shared" ref="I130:I137" si="14">H130/D130*100</f>
        <v>0</v>
      </c>
      <c r="J130" s="685" t="s">
        <v>1548</v>
      </c>
    </row>
    <row r="131" spans="1:10" s="683" customFormat="1" ht="117.75" customHeight="1" x14ac:dyDescent="0.25">
      <c r="A131" s="691" t="s">
        <v>324</v>
      </c>
      <c r="B131" s="688" t="s">
        <v>1120</v>
      </c>
      <c r="C131" s="685" t="s">
        <v>19</v>
      </c>
      <c r="D131" s="692">
        <v>50</v>
      </c>
      <c r="E131" s="692">
        <v>0</v>
      </c>
      <c r="F131" s="743">
        <f t="shared" si="13"/>
        <v>0</v>
      </c>
      <c r="G131" s="770"/>
      <c r="H131" s="769">
        <f>E131</f>
        <v>0</v>
      </c>
      <c r="I131" s="743">
        <f t="shared" ref="I131" si="15">H131/D131*100</f>
        <v>0</v>
      </c>
      <c r="J131" s="685" t="s">
        <v>1851</v>
      </c>
    </row>
    <row r="132" spans="1:10" s="683" customFormat="1" ht="93.75" customHeight="1" x14ac:dyDescent="0.25">
      <c r="A132" s="691" t="s">
        <v>345</v>
      </c>
      <c r="B132" s="688" t="s">
        <v>1121</v>
      </c>
      <c r="C132" s="685" t="s">
        <v>19</v>
      </c>
      <c r="D132" s="692">
        <v>120</v>
      </c>
      <c r="E132" s="692">
        <v>0</v>
      </c>
      <c r="F132" s="743">
        <f t="shared" si="13"/>
        <v>0</v>
      </c>
      <c r="G132" s="694"/>
      <c r="H132" s="692">
        <f>E132</f>
        <v>0</v>
      </c>
      <c r="I132" s="743">
        <f t="shared" si="14"/>
        <v>0</v>
      </c>
      <c r="J132" s="685" t="s">
        <v>1547</v>
      </c>
    </row>
    <row r="133" spans="1:10" s="683" customFormat="1" ht="90.75" customHeight="1" x14ac:dyDescent="0.25">
      <c r="A133" s="691" t="s">
        <v>479</v>
      </c>
      <c r="B133" s="688" t="s">
        <v>1122</v>
      </c>
      <c r="C133" s="685" t="s">
        <v>19</v>
      </c>
      <c r="D133" s="692">
        <v>600</v>
      </c>
      <c r="E133" s="692">
        <v>149.72999999999999</v>
      </c>
      <c r="F133" s="743">
        <f t="shared" si="13"/>
        <v>24.954999999999998</v>
      </c>
      <c r="G133" s="694" t="s">
        <v>1546</v>
      </c>
      <c r="H133" s="692">
        <f>E133</f>
        <v>149.72999999999999</v>
      </c>
      <c r="I133" s="743">
        <f t="shared" si="14"/>
        <v>24.954999999999998</v>
      </c>
      <c r="J133" s="685"/>
    </row>
    <row r="134" spans="1:10" s="683" customFormat="1" ht="152.25" customHeight="1" x14ac:dyDescent="0.25">
      <c r="A134" s="691" t="s">
        <v>1031</v>
      </c>
      <c r="B134" s="688" t="s">
        <v>1123</v>
      </c>
      <c r="C134" s="685" t="s">
        <v>19</v>
      </c>
      <c r="D134" s="692">
        <v>100</v>
      </c>
      <c r="E134" s="692">
        <v>0</v>
      </c>
      <c r="F134" s="743">
        <f t="shared" si="13"/>
        <v>0</v>
      </c>
      <c r="G134" s="694" t="s">
        <v>1544</v>
      </c>
      <c r="H134" s="692">
        <f>E134</f>
        <v>0</v>
      </c>
      <c r="I134" s="743">
        <f t="shared" si="14"/>
        <v>0</v>
      </c>
      <c r="J134" s="685" t="s">
        <v>1545</v>
      </c>
    </row>
    <row r="135" spans="1:10" s="683" customFormat="1" ht="119.25" customHeight="1" x14ac:dyDescent="0.25">
      <c r="A135" s="691" t="s">
        <v>1033</v>
      </c>
      <c r="B135" s="688" t="s">
        <v>1125</v>
      </c>
      <c r="C135" s="685" t="s">
        <v>19</v>
      </c>
      <c r="D135" s="692">
        <v>0</v>
      </c>
      <c r="E135" s="692">
        <v>0</v>
      </c>
      <c r="F135" s="743">
        <v>0</v>
      </c>
      <c r="G135" s="705"/>
      <c r="H135" s="692">
        <v>0</v>
      </c>
      <c r="I135" s="743">
        <v>0</v>
      </c>
      <c r="J135" s="685" t="s">
        <v>1556</v>
      </c>
    </row>
    <row r="136" spans="1:10" s="683" customFormat="1" ht="155.25" customHeight="1" x14ac:dyDescent="0.25">
      <c r="A136" s="979" t="s">
        <v>1124</v>
      </c>
      <c r="B136" s="973" t="s">
        <v>1126</v>
      </c>
      <c r="C136" s="971" t="s">
        <v>19</v>
      </c>
      <c r="D136" s="980">
        <v>19704.814999999999</v>
      </c>
      <c r="E136" s="980">
        <v>0.70450999999999997</v>
      </c>
      <c r="F136" s="1148">
        <f t="shared" si="13"/>
        <v>3.5753190273544819E-3</v>
      </c>
      <c r="G136" s="995" t="s">
        <v>1542</v>
      </c>
      <c r="H136" s="980">
        <f>E136</f>
        <v>0.70450999999999997</v>
      </c>
      <c r="I136" s="1148">
        <f t="shared" si="14"/>
        <v>3.5753190273544819E-3</v>
      </c>
      <c r="J136" s="971" t="s">
        <v>1543</v>
      </c>
    </row>
    <row r="137" spans="1:10" s="683" customFormat="1" ht="98.25" customHeight="1" x14ac:dyDescent="0.3">
      <c r="A137" s="996"/>
      <c r="B137" s="997" t="s">
        <v>72</v>
      </c>
      <c r="C137" s="987" t="s">
        <v>19</v>
      </c>
      <c r="D137" s="988">
        <f>D124</f>
        <v>20874.814999999999</v>
      </c>
      <c r="E137" s="998">
        <f>E124</f>
        <v>150.43450999999999</v>
      </c>
      <c r="F137" s="1149">
        <f t="shared" si="13"/>
        <v>0.72065074588684974</v>
      </c>
      <c r="G137" s="989"/>
      <c r="H137" s="988">
        <f>H124</f>
        <v>150.43450999999999</v>
      </c>
      <c r="I137" s="1149">
        <f t="shared" si="14"/>
        <v>0.72065074588684974</v>
      </c>
      <c r="J137" s="993"/>
    </row>
    <row r="138" spans="1:10" s="683" customFormat="1" ht="37.5" customHeight="1" x14ac:dyDescent="0.25">
      <c r="A138" s="2246" t="s">
        <v>1815</v>
      </c>
      <c r="B138" s="2247"/>
      <c r="C138" s="2247"/>
      <c r="D138" s="2247"/>
      <c r="E138" s="2247"/>
      <c r="F138" s="2247"/>
      <c r="G138" s="2247"/>
      <c r="H138" s="2247"/>
      <c r="I138" s="2247"/>
      <c r="J138" s="2247"/>
    </row>
    <row r="139" spans="1:10" s="683" customFormat="1" ht="93.75" customHeight="1" x14ac:dyDescent="0.25">
      <c r="A139" s="700" t="s">
        <v>9</v>
      </c>
      <c r="B139" s="701" t="s">
        <v>1129</v>
      </c>
      <c r="C139" s="702" t="s">
        <v>19</v>
      </c>
      <c r="D139" s="703">
        <f>D140+D141+D142</f>
        <v>8000</v>
      </c>
      <c r="E139" s="703">
        <f>E140+E141+E142</f>
        <v>0</v>
      </c>
      <c r="F139" s="745">
        <f>E139/D139*100</f>
        <v>0</v>
      </c>
      <c r="G139" s="704"/>
      <c r="H139" s="703">
        <f>H140+H141+H142</f>
        <v>0</v>
      </c>
      <c r="I139" s="745">
        <f>H139/D139*100</f>
        <v>0</v>
      </c>
      <c r="J139" s="711"/>
    </row>
    <row r="140" spans="1:10" s="683" customFormat="1" ht="135" customHeight="1" x14ac:dyDescent="0.25">
      <c r="A140" s="691" t="s">
        <v>21</v>
      </c>
      <c r="B140" s="688" t="s">
        <v>1130</v>
      </c>
      <c r="C140" s="685" t="s">
        <v>19</v>
      </c>
      <c r="D140" s="692">
        <v>4300</v>
      </c>
      <c r="E140" s="692">
        <v>0</v>
      </c>
      <c r="F140" s="743">
        <f>E140/D140*100</f>
        <v>0</v>
      </c>
      <c r="G140" s="718"/>
      <c r="H140" s="692">
        <f>E140</f>
        <v>0</v>
      </c>
      <c r="I140" s="743">
        <f>H140/D140*100</f>
        <v>0</v>
      </c>
      <c r="J140" s="685" t="s">
        <v>1549</v>
      </c>
    </row>
    <row r="141" spans="1:10" s="683" customFormat="1" ht="102.75" customHeight="1" x14ac:dyDescent="0.25">
      <c r="A141" s="691" t="s">
        <v>25</v>
      </c>
      <c r="B141" s="688" t="s">
        <v>1131</v>
      </c>
      <c r="C141" s="685" t="s">
        <v>19</v>
      </c>
      <c r="D141" s="692">
        <v>3700</v>
      </c>
      <c r="E141" s="692">
        <v>0</v>
      </c>
      <c r="F141" s="743">
        <f>E141/D141*100</f>
        <v>0</v>
      </c>
      <c r="G141" s="694"/>
      <c r="H141" s="692">
        <f>E141</f>
        <v>0</v>
      </c>
      <c r="I141" s="743">
        <f>H141/D141*100</f>
        <v>0</v>
      </c>
      <c r="J141" s="768" t="s">
        <v>1549</v>
      </c>
    </row>
    <row r="142" spans="1:10" s="683" customFormat="1" ht="116.25" customHeight="1" x14ac:dyDescent="0.25">
      <c r="A142" s="691" t="s">
        <v>26</v>
      </c>
      <c r="B142" s="688" t="s">
        <v>1132</v>
      </c>
      <c r="C142" s="685" t="s">
        <v>19</v>
      </c>
      <c r="D142" s="692">
        <v>0</v>
      </c>
      <c r="E142" s="692">
        <v>0</v>
      </c>
      <c r="F142" s="743">
        <v>0</v>
      </c>
      <c r="G142" s="693"/>
      <c r="H142" s="692">
        <v>0</v>
      </c>
      <c r="I142" s="743">
        <v>0</v>
      </c>
      <c r="J142" s="685" t="s">
        <v>1852</v>
      </c>
    </row>
    <row r="143" spans="1:10" s="683" customFormat="1" ht="24.75" customHeight="1" x14ac:dyDescent="0.25">
      <c r="A143" s="2248"/>
      <c r="B143" s="2238" t="s">
        <v>88</v>
      </c>
      <c r="C143" s="987" t="s">
        <v>15</v>
      </c>
      <c r="D143" s="988">
        <f>D144</f>
        <v>8000</v>
      </c>
      <c r="E143" s="988">
        <f>E144</f>
        <v>0</v>
      </c>
      <c r="F143" s="1149">
        <f>E143/D143*100</f>
        <v>0</v>
      </c>
      <c r="G143" s="2249"/>
      <c r="H143" s="988">
        <f>H144</f>
        <v>0</v>
      </c>
      <c r="I143" s="1149">
        <f t="shared" ref="I143:I144" si="16">H143/D143*100</f>
        <v>0</v>
      </c>
      <c r="J143" s="2250"/>
    </row>
    <row r="144" spans="1:10" s="683" customFormat="1" ht="94.5" customHeight="1" x14ac:dyDescent="0.25">
      <c r="A144" s="2248"/>
      <c r="B144" s="2238"/>
      <c r="C144" s="987" t="s">
        <v>19</v>
      </c>
      <c r="D144" s="988">
        <f>D139</f>
        <v>8000</v>
      </c>
      <c r="E144" s="988">
        <f>E139</f>
        <v>0</v>
      </c>
      <c r="F144" s="1149">
        <f>E144/D144*100</f>
        <v>0</v>
      </c>
      <c r="G144" s="2249"/>
      <c r="H144" s="988">
        <f>H139</f>
        <v>0</v>
      </c>
      <c r="I144" s="1149">
        <f t="shared" si="16"/>
        <v>0</v>
      </c>
      <c r="J144" s="2250"/>
    </row>
    <row r="145" spans="1:10" s="683" customFormat="1" ht="26.25" customHeight="1" x14ac:dyDescent="0.25">
      <c r="A145" s="2246" t="s">
        <v>346</v>
      </c>
      <c r="B145" s="2247"/>
      <c r="C145" s="2247"/>
      <c r="D145" s="2247"/>
      <c r="E145" s="2247"/>
      <c r="F145" s="2247"/>
      <c r="G145" s="2247"/>
      <c r="H145" s="2247"/>
      <c r="I145" s="2247"/>
      <c r="J145" s="2247"/>
    </row>
    <row r="146" spans="1:10" s="683" customFormat="1" ht="96" customHeight="1" x14ac:dyDescent="0.25">
      <c r="A146" s="700" t="s">
        <v>9</v>
      </c>
      <c r="B146" s="701" t="s">
        <v>208</v>
      </c>
      <c r="C146" s="702" t="s">
        <v>19</v>
      </c>
      <c r="D146" s="703">
        <f>D147+D151</f>
        <v>41025.1</v>
      </c>
      <c r="E146" s="703">
        <f>E147+E151</f>
        <v>11651.828</v>
      </c>
      <c r="F146" s="745">
        <f>E146/D146*100</f>
        <v>28.401705297488611</v>
      </c>
      <c r="G146" s="704"/>
      <c r="H146" s="703">
        <f>H147+H151</f>
        <v>11651.828</v>
      </c>
      <c r="I146" s="745">
        <f>H146/D146*100</f>
        <v>28.401705297488611</v>
      </c>
      <c r="J146" s="711"/>
    </row>
    <row r="147" spans="1:10" s="683" customFormat="1" ht="112.5" customHeight="1" x14ac:dyDescent="0.25">
      <c r="A147" s="691" t="s">
        <v>21</v>
      </c>
      <c r="B147" s="688" t="s">
        <v>1127</v>
      </c>
      <c r="C147" s="685" t="s">
        <v>19</v>
      </c>
      <c r="D147" s="692">
        <v>41025.1</v>
      </c>
      <c r="E147" s="692">
        <v>11651.828</v>
      </c>
      <c r="F147" s="743">
        <f>E147/D147*100</f>
        <v>28.401705297488611</v>
      </c>
      <c r="G147" s="694" t="s">
        <v>348</v>
      </c>
      <c r="H147" s="692">
        <f>E147</f>
        <v>11651.828</v>
      </c>
      <c r="I147" s="743">
        <f>H147/D147*100</f>
        <v>28.401705297488611</v>
      </c>
      <c r="J147" s="706"/>
    </row>
    <row r="148" spans="1:10" s="683" customFormat="1" ht="95.25" hidden="1" customHeight="1" x14ac:dyDescent="0.25">
      <c r="A148" s="691" t="s">
        <v>195</v>
      </c>
      <c r="B148" s="688" t="s">
        <v>347</v>
      </c>
      <c r="C148" s="685" t="s">
        <v>19</v>
      </c>
      <c r="D148" s="692">
        <v>41641.800000000003</v>
      </c>
      <c r="E148" s="692">
        <v>10755.4</v>
      </c>
      <c r="F148" s="743">
        <f>E148/D148*100</f>
        <v>25.828374373826296</v>
      </c>
      <c r="G148" s="693"/>
      <c r="H148" s="692">
        <v>10755.4</v>
      </c>
      <c r="I148" s="743">
        <f>H148/D148*100</f>
        <v>25.828374373826296</v>
      </c>
      <c r="J148" s="706"/>
    </row>
    <row r="149" spans="1:10" s="683" customFormat="1" ht="249.75" hidden="1" customHeight="1" x14ac:dyDescent="0.25">
      <c r="A149" s="2251" t="s">
        <v>196</v>
      </c>
      <c r="B149" s="2253" t="s">
        <v>349</v>
      </c>
      <c r="C149" s="2255" t="s">
        <v>19</v>
      </c>
      <c r="D149" s="2257">
        <v>1181.5999999999999</v>
      </c>
      <c r="E149" s="2257">
        <v>177.4</v>
      </c>
      <c r="F149" s="2259">
        <f>E149/D149*100</f>
        <v>15.013540961408262</v>
      </c>
      <c r="G149" s="2261"/>
      <c r="H149" s="2257">
        <v>177.4</v>
      </c>
      <c r="I149" s="2259">
        <f>H149/D149*100</f>
        <v>15.013540961408262</v>
      </c>
      <c r="J149" s="2263"/>
    </row>
    <row r="150" spans="1:10" s="683" customFormat="1" ht="202.5" hidden="1" customHeight="1" x14ac:dyDescent="0.25">
      <c r="A150" s="2252"/>
      <c r="B150" s="2254"/>
      <c r="C150" s="2256"/>
      <c r="D150" s="2258"/>
      <c r="E150" s="2258"/>
      <c r="F150" s="2260"/>
      <c r="G150" s="2262"/>
      <c r="H150" s="2258"/>
      <c r="I150" s="2260"/>
      <c r="J150" s="2264"/>
    </row>
    <row r="151" spans="1:10" s="683" customFormat="1" ht="96" hidden="1" customHeight="1" x14ac:dyDescent="0.25">
      <c r="A151" s="691" t="s">
        <v>25</v>
      </c>
      <c r="B151" s="688" t="s">
        <v>350</v>
      </c>
      <c r="C151" s="685" t="s">
        <v>19</v>
      </c>
      <c r="D151" s="692">
        <v>0</v>
      </c>
      <c r="E151" s="692">
        <v>0</v>
      </c>
      <c r="F151" s="743">
        <v>0</v>
      </c>
      <c r="G151" s="693"/>
      <c r="H151" s="692">
        <v>0</v>
      </c>
      <c r="I151" s="743">
        <v>0</v>
      </c>
      <c r="J151" s="706" t="s">
        <v>602</v>
      </c>
    </row>
    <row r="152" spans="1:10" s="683" customFormat="1" ht="30" hidden="1" customHeight="1" x14ac:dyDescent="0.25">
      <c r="A152" s="2279" t="s">
        <v>297</v>
      </c>
      <c r="B152" s="2266" t="s">
        <v>617</v>
      </c>
      <c r="C152" s="702" t="s">
        <v>15</v>
      </c>
      <c r="D152" s="703">
        <f>D153+D154</f>
        <v>2515</v>
      </c>
      <c r="E152" s="703">
        <f>E153+E154</f>
        <v>0</v>
      </c>
      <c r="F152" s="745">
        <f>E152/D152*100</f>
        <v>0</v>
      </c>
      <c r="G152" s="2269"/>
      <c r="H152" s="703">
        <f>H153+H154</f>
        <v>0</v>
      </c>
      <c r="I152" s="745">
        <f>H152/D152*100</f>
        <v>0</v>
      </c>
      <c r="J152" s="2272"/>
    </row>
    <row r="153" spans="1:10" s="683" customFormat="1" ht="82.5" hidden="1" customHeight="1" x14ac:dyDescent="0.25">
      <c r="A153" s="2280"/>
      <c r="B153" s="2267"/>
      <c r="C153" s="702" t="s">
        <v>16</v>
      </c>
      <c r="D153" s="703">
        <f>D156</f>
        <v>2515</v>
      </c>
      <c r="E153" s="703">
        <f>E156</f>
        <v>0</v>
      </c>
      <c r="F153" s="745">
        <f>E153/D153*100</f>
        <v>0</v>
      </c>
      <c r="G153" s="2270"/>
      <c r="H153" s="703">
        <f>H156</f>
        <v>0</v>
      </c>
      <c r="I153" s="745">
        <f>H153/D153*100</f>
        <v>0</v>
      </c>
      <c r="J153" s="2273"/>
    </row>
    <row r="154" spans="1:10" s="683" customFormat="1" ht="97.5" hidden="1" customHeight="1" x14ac:dyDescent="0.25">
      <c r="A154" s="2281"/>
      <c r="B154" s="2268"/>
      <c r="C154" s="702" t="s">
        <v>19</v>
      </c>
      <c r="D154" s="703">
        <f>D157</f>
        <v>0</v>
      </c>
      <c r="E154" s="703">
        <f>E157</f>
        <v>0</v>
      </c>
      <c r="F154" s="745">
        <v>0</v>
      </c>
      <c r="G154" s="2271"/>
      <c r="H154" s="703">
        <f>H157</f>
        <v>0</v>
      </c>
      <c r="I154" s="745">
        <v>0</v>
      </c>
      <c r="J154" s="2274"/>
    </row>
    <row r="155" spans="1:10" s="683" customFormat="1" ht="33" hidden="1" customHeight="1" x14ac:dyDescent="0.25">
      <c r="A155" s="2251" t="s">
        <v>13</v>
      </c>
      <c r="B155" s="2253" t="s">
        <v>618</v>
      </c>
      <c r="C155" s="685" t="s">
        <v>15</v>
      </c>
      <c r="D155" s="692">
        <f>D156+D157</f>
        <v>2515</v>
      </c>
      <c r="E155" s="692">
        <f>E156+E157</f>
        <v>0</v>
      </c>
      <c r="F155" s="743">
        <f>E155/D155*100</f>
        <v>0</v>
      </c>
      <c r="G155" s="2261"/>
      <c r="H155" s="692">
        <f>H156+H157</f>
        <v>0</v>
      </c>
      <c r="I155" s="743">
        <f>H155/D155*100</f>
        <v>0</v>
      </c>
      <c r="J155" s="2255" t="s">
        <v>918</v>
      </c>
    </row>
    <row r="156" spans="1:10" s="683" customFormat="1" ht="81" hidden="1" customHeight="1" x14ac:dyDescent="0.25">
      <c r="A156" s="2275"/>
      <c r="B156" s="2276"/>
      <c r="C156" s="685" t="s">
        <v>16</v>
      </c>
      <c r="D156" s="692">
        <v>2515</v>
      </c>
      <c r="E156" s="692">
        <v>0</v>
      </c>
      <c r="F156" s="743">
        <f>E156/D156*100</f>
        <v>0</v>
      </c>
      <c r="G156" s="2277"/>
      <c r="H156" s="692">
        <v>0</v>
      </c>
      <c r="I156" s="743">
        <f>H156/D156*100</f>
        <v>0</v>
      </c>
      <c r="J156" s="2278"/>
    </row>
    <row r="157" spans="1:10" s="683" customFormat="1" ht="94.5" hidden="1" customHeight="1" x14ac:dyDescent="0.25">
      <c r="A157" s="2252"/>
      <c r="B157" s="2254"/>
      <c r="C157" s="685" t="s">
        <v>19</v>
      </c>
      <c r="D157" s="692">
        <v>0</v>
      </c>
      <c r="E157" s="692">
        <v>0</v>
      </c>
      <c r="F157" s="743">
        <v>0</v>
      </c>
      <c r="G157" s="2262"/>
      <c r="H157" s="692">
        <v>0</v>
      </c>
      <c r="I157" s="743">
        <v>0</v>
      </c>
      <c r="J157" s="2256"/>
    </row>
    <row r="158" spans="1:10" s="683" customFormat="1" ht="168.75" customHeight="1" x14ac:dyDescent="0.25">
      <c r="A158" s="691" t="s">
        <v>25</v>
      </c>
      <c r="B158" s="688" t="s">
        <v>1128</v>
      </c>
      <c r="C158" s="685" t="s">
        <v>19</v>
      </c>
      <c r="D158" s="692">
        <v>0</v>
      </c>
      <c r="E158" s="692">
        <v>0</v>
      </c>
      <c r="F158" s="743">
        <v>0</v>
      </c>
      <c r="G158" s="693"/>
      <c r="H158" s="692">
        <v>0</v>
      </c>
      <c r="I158" s="743">
        <v>0</v>
      </c>
      <c r="J158" s="685" t="s">
        <v>1852</v>
      </c>
    </row>
    <row r="159" spans="1:10" s="683" customFormat="1" ht="35.25" customHeight="1" x14ac:dyDescent="0.25">
      <c r="A159" s="2248"/>
      <c r="B159" s="2238" t="s">
        <v>351</v>
      </c>
      <c r="C159" s="987" t="s">
        <v>15</v>
      </c>
      <c r="D159" s="988">
        <f>D160</f>
        <v>41025.1</v>
      </c>
      <c r="E159" s="988">
        <f>E160</f>
        <v>11651.828</v>
      </c>
      <c r="F159" s="1149">
        <f t="shared" ref="F159:F163" si="17">E159/D159*100</f>
        <v>28.401705297488611</v>
      </c>
      <c r="G159" s="2249"/>
      <c r="H159" s="988">
        <f>H160</f>
        <v>11651.828</v>
      </c>
      <c r="I159" s="1149">
        <f t="shared" ref="I159:I163" si="18">H159/D159*100</f>
        <v>28.401705297488611</v>
      </c>
      <c r="J159" s="2250"/>
    </row>
    <row r="160" spans="1:10" s="683" customFormat="1" ht="96.75" customHeight="1" x14ac:dyDescent="0.25">
      <c r="A160" s="2248"/>
      <c r="B160" s="2238"/>
      <c r="C160" s="987" t="s">
        <v>19</v>
      </c>
      <c r="D160" s="988">
        <f>D146+D154</f>
        <v>41025.1</v>
      </c>
      <c r="E160" s="988">
        <f>E146</f>
        <v>11651.828</v>
      </c>
      <c r="F160" s="1149">
        <f t="shared" si="17"/>
        <v>28.401705297488611</v>
      </c>
      <c r="G160" s="2249"/>
      <c r="H160" s="988">
        <f>H146</f>
        <v>11651.828</v>
      </c>
      <c r="I160" s="1149">
        <f t="shared" si="18"/>
        <v>28.401705297488611</v>
      </c>
      <c r="J160" s="2250"/>
    </row>
    <row r="161" spans="1:10" s="683" customFormat="1" ht="24.75" customHeight="1" x14ac:dyDescent="0.25">
      <c r="A161" s="2265"/>
      <c r="B161" s="2237" t="s">
        <v>69</v>
      </c>
      <c r="C161" s="987" t="s">
        <v>15</v>
      </c>
      <c r="D161" s="988">
        <f>D162+D163</f>
        <v>214710.315</v>
      </c>
      <c r="E161" s="998">
        <f>E162+E163</f>
        <v>40407.509510000004</v>
      </c>
      <c r="F161" s="1149">
        <f t="shared" si="17"/>
        <v>18.819547402741225</v>
      </c>
      <c r="G161" s="2249"/>
      <c r="H161" s="988">
        <f>H162+H163</f>
        <v>40407.509509999996</v>
      </c>
      <c r="I161" s="1149">
        <f t="shared" si="18"/>
        <v>18.819547402741222</v>
      </c>
      <c r="J161" s="2250"/>
    </row>
    <row r="162" spans="1:10" s="683" customFormat="1" ht="72.75" customHeight="1" x14ac:dyDescent="0.25">
      <c r="A162" s="2265"/>
      <c r="B162" s="2237"/>
      <c r="C162" s="987" t="s">
        <v>16</v>
      </c>
      <c r="D162" s="988">
        <f>D57</f>
        <v>28734</v>
      </c>
      <c r="E162" s="988">
        <f>E57</f>
        <v>6569.16</v>
      </c>
      <c r="F162" s="1149">
        <f t="shared" si="17"/>
        <v>22.861975360200461</v>
      </c>
      <c r="G162" s="2249"/>
      <c r="H162" s="988">
        <f>H57</f>
        <v>4269.5869999999995</v>
      </c>
      <c r="I162" s="1149">
        <f t="shared" si="18"/>
        <v>14.85900675158349</v>
      </c>
      <c r="J162" s="2250"/>
    </row>
    <row r="163" spans="1:10" s="683" customFormat="1" ht="91.5" customHeight="1" x14ac:dyDescent="0.25">
      <c r="A163" s="2265"/>
      <c r="B163" s="2237"/>
      <c r="C163" s="987" t="s">
        <v>19</v>
      </c>
      <c r="D163" s="999">
        <f>D58+D76+D89+D137+D144+D160</f>
        <v>185976.315</v>
      </c>
      <c r="E163" s="1000">
        <f>E58+E76+E89+E137+E144+E160</f>
        <v>33838.34951</v>
      </c>
      <c r="F163" s="1149">
        <f t="shared" si="17"/>
        <v>18.194977951896725</v>
      </c>
      <c r="G163" s="2249"/>
      <c r="H163" s="999">
        <f>H58+H76+H89+H137+H144+H160</f>
        <v>36137.922509999997</v>
      </c>
      <c r="I163" s="1149">
        <f t="shared" si="18"/>
        <v>19.431464974451178</v>
      </c>
      <c r="J163" s="2250"/>
    </row>
    <row r="164" spans="1:10" s="683" customFormat="1" ht="24" customHeight="1" x14ac:dyDescent="0.25">
      <c r="C164" s="686"/>
      <c r="F164" s="1152"/>
      <c r="G164" s="719"/>
      <c r="I164" s="1152"/>
      <c r="J164" s="719"/>
    </row>
    <row r="165" spans="1:10" s="683" customFormat="1" ht="24" customHeight="1" x14ac:dyDescent="0.25">
      <c r="C165" s="686"/>
      <c r="F165" s="1152"/>
      <c r="G165" s="719"/>
      <c r="I165" s="1152"/>
      <c r="J165" s="719"/>
    </row>
    <row r="166" spans="1:10" s="683" customFormat="1" ht="24" customHeight="1" x14ac:dyDescent="0.25">
      <c r="C166" s="686"/>
      <c r="F166" s="1152"/>
      <c r="G166" s="719"/>
      <c r="I166" s="1152"/>
      <c r="J166" s="719"/>
    </row>
    <row r="167" spans="1:10" s="683" customFormat="1" ht="24" customHeight="1" x14ac:dyDescent="0.25">
      <c r="C167" s="686"/>
      <c r="F167" s="1152"/>
      <c r="G167" s="719"/>
      <c r="I167" s="1152"/>
      <c r="J167" s="719"/>
    </row>
    <row r="168" spans="1:10" s="683" customFormat="1" ht="24" customHeight="1" x14ac:dyDescent="0.25">
      <c r="C168" s="686"/>
      <c r="F168" s="1152"/>
      <c r="G168" s="719"/>
      <c r="I168" s="1152"/>
      <c r="J168" s="719"/>
    </row>
    <row r="169" spans="1:10" s="683" customFormat="1" ht="24" customHeight="1" x14ac:dyDescent="0.25">
      <c r="C169" s="686"/>
      <c r="F169" s="1152"/>
      <c r="G169" s="719"/>
      <c r="I169" s="1152"/>
      <c r="J169" s="719"/>
    </row>
    <row r="170" spans="1:10" s="683" customFormat="1" ht="24" customHeight="1" x14ac:dyDescent="0.25">
      <c r="C170" s="686"/>
      <c r="F170" s="1152"/>
      <c r="G170" s="719"/>
      <c r="I170" s="1152"/>
      <c r="J170" s="719"/>
    </row>
    <row r="171" spans="1:10" s="683" customFormat="1" ht="24" customHeight="1" x14ac:dyDescent="0.25">
      <c r="C171" s="686"/>
      <c r="F171" s="1152"/>
      <c r="G171" s="719"/>
      <c r="I171" s="1152"/>
      <c r="J171" s="719"/>
    </row>
    <row r="172" spans="1:10" s="683" customFormat="1" ht="24" customHeight="1" x14ac:dyDescent="0.25">
      <c r="C172" s="686"/>
      <c r="F172" s="1152"/>
      <c r="G172" s="719"/>
      <c r="I172" s="1152"/>
      <c r="J172" s="719"/>
    </row>
    <row r="173" spans="1:10" s="683" customFormat="1" ht="24" customHeight="1" x14ac:dyDescent="0.25">
      <c r="C173" s="686"/>
      <c r="F173" s="1152"/>
      <c r="G173" s="719"/>
      <c r="I173" s="1152"/>
      <c r="J173" s="719"/>
    </row>
    <row r="174" spans="1:10" s="683" customFormat="1" ht="24" customHeight="1" x14ac:dyDescent="0.25">
      <c r="C174" s="686"/>
      <c r="F174" s="1152"/>
      <c r="G174" s="719"/>
      <c r="I174" s="1152"/>
      <c r="J174" s="719"/>
    </row>
    <row r="175" spans="1:10" s="683" customFormat="1" ht="24" customHeight="1" x14ac:dyDescent="0.25">
      <c r="C175" s="686"/>
      <c r="F175" s="1152"/>
      <c r="G175" s="719"/>
      <c r="I175" s="1152"/>
      <c r="J175" s="719"/>
    </row>
    <row r="176" spans="1:10" s="683" customFormat="1" ht="24" customHeight="1" x14ac:dyDescent="0.25">
      <c r="C176" s="686"/>
      <c r="F176" s="1152"/>
      <c r="G176" s="719"/>
      <c r="I176" s="1152"/>
      <c r="J176" s="719"/>
    </row>
    <row r="177" spans="3:10" s="683" customFormat="1" ht="24" customHeight="1" x14ac:dyDescent="0.25">
      <c r="C177" s="686"/>
      <c r="F177" s="1152"/>
      <c r="G177" s="719"/>
      <c r="I177" s="1152"/>
      <c r="J177" s="719"/>
    </row>
    <row r="178" spans="3:10" s="683" customFormat="1" ht="24" customHeight="1" x14ac:dyDescent="0.25">
      <c r="C178" s="686"/>
      <c r="F178" s="1152"/>
      <c r="G178" s="719"/>
      <c r="I178" s="1152"/>
      <c r="J178" s="719"/>
    </row>
    <row r="179" spans="3:10" s="683" customFormat="1" ht="24" customHeight="1" x14ac:dyDescent="0.25">
      <c r="C179" s="686"/>
      <c r="F179" s="1152"/>
      <c r="G179" s="719"/>
      <c r="I179" s="1152"/>
      <c r="J179" s="719"/>
    </row>
    <row r="180" spans="3:10" s="683" customFormat="1" ht="24" customHeight="1" x14ac:dyDescent="0.25">
      <c r="C180" s="686"/>
      <c r="F180" s="1152"/>
      <c r="G180" s="719"/>
      <c r="I180" s="1152"/>
      <c r="J180" s="719"/>
    </row>
    <row r="181" spans="3:10" s="683" customFormat="1" ht="24" customHeight="1" x14ac:dyDescent="0.25">
      <c r="C181" s="686"/>
      <c r="F181" s="1152"/>
      <c r="G181" s="719"/>
      <c r="I181" s="1152"/>
      <c r="J181" s="719"/>
    </row>
    <row r="182" spans="3:10" s="683" customFormat="1" ht="24" customHeight="1" x14ac:dyDescent="0.25">
      <c r="C182" s="686"/>
      <c r="F182" s="1152"/>
      <c r="G182" s="719"/>
      <c r="I182" s="1152"/>
      <c r="J182" s="719"/>
    </row>
    <row r="183" spans="3:10" s="683" customFormat="1" ht="24" customHeight="1" x14ac:dyDescent="0.25">
      <c r="C183" s="686"/>
      <c r="F183" s="1152"/>
      <c r="G183" s="719"/>
      <c r="I183" s="1152"/>
      <c r="J183" s="719"/>
    </row>
    <row r="184" spans="3:10" s="683" customFormat="1" ht="24" customHeight="1" x14ac:dyDescent="0.25">
      <c r="C184" s="686"/>
      <c r="F184" s="1152"/>
      <c r="G184" s="719"/>
      <c r="I184" s="1152"/>
      <c r="J184" s="719"/>
    </row>
    <row r="185" spans="3:10" s="683" customFormat="1" ht="24" customHeight="1" x14ac:dyDescent="0.25">
      <c r="C185" s="686"/>
      <c r="F185" s="1152"/>
      <c r="G185" s="719"/>
      <c r="I185" s="1152"/>
      <c r="J185" s="719"/>
    </row>
    <row r="186" spans="3:10" s="683" customFormat="1" ht="24" customHeight="1" x14ac:dyDescent="0.25">
      <c r="C186" s="686"/>
      <c r="F186" s="1152"/>
      <c r="G186" s="719"/>
      <c r="I186" s="1152"/>
      <c r="J186" s="719"/>
    </row>
    <row r="187" spans="3:10" s="683" customFormat="1" ht="24" customHeight="1" x14ac:dyDescent="0.25">
      <c r="C187" s="686"/>
      <c r="F187" s="1152"/>
      <c r="G187" s="719"/>
      <c r="I187" s="1152"/>
      <c r="J187" s="719"/>
    </row>
    <row r="188" spans="3:10" s="683" customFormat="1" ht="24" customHeight="1" x14ac:dyDescent="0.25">
      <c r="C188" s="686"/>
      <c r="F188" s="1152"/>
      <c r="G188" s="719"/>
      <c r="I188" s="1152"/>
      <c r="J188" s="719"/>
    </row>
    <row r="189" spans="3:10" s="683" customFormat="1" ht="24" customHeight="1" x14ac:dyDescent="0.25">
      <c r="C189" s="686"/>
      <c r="F189" s="1152"/>
      <c r="G189" s="719"/>
      <c r="I189" s="1152"/>
      <c r="J189" s="719"/>
    </row>
    <row r="190" spans="3:10" s="683" customFormat="1" ht="24" customHeight="1" x14ac:dyDescent="0.25">
      <c r="C190" s="686"/>
      <c r="F190" s="1152"/>
      <c r="G190" s="719"/>
      <c r="I190" s="1152"/>
      <c r="J190" s="719"/>
    </row>
    <row r="191" spans="3:10" s="683" customFormat="1" ht="24" customHeight="1" x14ac:dyDescent="0.25">
      <c r="C191" s="686"/>
      <c r="F191" s="1152"/>
      <c r="G191" s="719"/>
      <c r="I191" s="1152"/>
      <c r="J191" s="719"/>
    </row>
    <row r="192" spans="3:10" s="683" customFormat="1" ht="24" customHeight="1" x14ac:dyDescent="0.25">
      <c r="C192" s="686"/>
      <c r="F192" s="1152"/>
      <c r="G192" s="719"/>
      <c r="I192" s="1152"/>
      <c r="J192" s="719"/>
    </row>
    <row r="193" spans="3:10" s="683" customFormat="1" ht="24" customHeight="1" x14ac:dyDescent="0.25">
      <c r="C193" s="686"/>
      <c r="F193" s="1152"/>
      <c r="G193" s="719"/>
      <c r="I193" s="1152"/>
      <c r="J193" s="719"/>
    </row>
    <row r="194" spans="3:10" s="683" customFormat="1" ht="24" customHeight="1" x14ac:dyDescent="0.25">
      <c r="C194" s="686"/>
      <c r="F194" s="1152"/>
      <c r="G194" s="719"/>
      <c r="I194" s="1152"/>
      <c r="J194" s="719"/>
    </row>
    <row r="195" spans="3:10" s="683" customFormat="1" ht="24" customHeight="1" x14ac:dyDescent="0.25">
      <c r="C195" s="686"/>
      <c r="F195" s="1152"/>
      <c r="G195" s="719"/>
      <c r="I195" s="1152"/>
      <c r="J195" s="719"/>
    </row>
    <row r="196" spans="3:10" s="683" customFormat="1" ht="24" customHeight="1" x14ac:dyDescent="0.25">
      <c r="C196" s="686"/>
      <c r="F196" s="1152"/>
      <c r="G196" s="719"/>
      <c r="I196" s="1152"/>
      <c r="J196" s="719"/>
    </row>
    <row r="197" spans="3:10" s="683" customFormat="1" ht="24" customHeight="1" x14ac:dyDescent="0.25">
      <c r="C197" s="686"/>
      <c r="F197" s="1152"/>
      <c r="G197" s="719"/>
      <c r="I197" s="1152"/>
      <c r="J197" s="719"/>
    </row>
    <row r="198" spans="3:10" s="683" customFormat="1" ht="24" customHeight="1" x14ac:dyDescent="0.25">
      <c r="C198" s="686"/>
      <c r="F198" s="1152"/>
      <c r="G198" s="719"/>
      <c r="I198" s="1152"/>
      <c r="J198" s="719"/>
    </row>
    <row r="199" spans="3:10" s="683" customFormat="1" ht="24" customHeight="1" x14ac:dyDescent="0.25">
      <c r="C199" s="686"/>
      <c r="F199" s="1152"/>
      <c r="G199" s="719"/>
      <c r="I199" s="1152"/>
      <c r="J199" s="719"/>
    </row>
    <row r="200" spans="3:10" s="683" customFormat="1" ht="24" customHeight="1" x14ac:dyDescent="0.25">
      <c r="C200" s="686"/>
      <c r="F200" s="1152"/>
      <c r="G200" s="719"/>
      <c r="I200" s="1152"/>
      <c r="J200" s="719"/>
    </row>
    <row r="201" spans="3:10" s="683" customFormat="1" ht="24" customHeight="1" x14ac:dyDescent="0.25">
      <c r="C201" s="686"/>
      <c r="F201" s="1152"/>
      <c r="G201" s="719"/>
      <c r="I201" s="1152"/>
      <c r="J201" s="719"/>
    </row>
    <row r="202" spans="3:10" s="683" customFormat="1" ht="24" customHeight="1" x14ac:dyDescent="0.25">
      <c r="C202" s="686"/>
      <c r="F202" s="1152"/>
      <c r="G202" s="719"/>
      <c r="I202" s="1152"/>
      <c r="J202" s="719"/>
    </row>
    <row r="203" spans="3:10" s="683" customFormat="1" ht="24" customHeight="1" x14ac:dyDescent="0.25">
      <c r="C203" s="686"/>
      <c r="F203" s="1152"/>
      <c r="G203" s="719"/>
      <c r="I203" s="1152"/>
      <c r="J203" s="719"/>
    </row>
    <row r="204" spans="3:10" s="683" customFormat="1" ht="24" customHeight="1" x14ac:dyDescent="0.25">
      <c r="C204" s="686"/>
      <c r="F204" s="1152"/>
      <c r="G204" s="719"/>
      <c r="I204" s="1152"/>
      <c r="J204" s="719"/>
    </row>
    <row r="205" spans="3:10" s="683" customFormat="1" ht="24" customHeight="1" x14ac:dyDescent="0.25">
      <c r="C205" s="686"/>
      <c r="F205" s="1152"/>
      <c r="G205" s="719"/>
      <c r="I205" s="1152"/>
      <c r="J205" s="719"/>
    </row>
    <row r="206" spans="3:10" s="683" customFormat="1" ht="24" customHeight="1" x14ac:dyDescent="0.25">
      <c r="C206" s="686"/>
      <c r="F206" s="1152"/>
      <c r="G206" s="719"/>
      <c r="I206" s="1152"/>
      <c r="J206" s="719"/>
    </row>
    <row r="207" spans="3:10" s="683" customFormat="1" ht="24" customHeight="1" x14ac:dyDescent="0.25">
      <c r="C207" s="686"/>
      <c r="F207" s="1152"/>
      <c r="G207" s="719"/>
      <c r="I207" s="1152"/>
      <c r="J207" s="719"/>
    </row>
    <row r="208" spans="3:10" s="683" customFormat="1" ht="24" customHeight="1" x14ac:dyDescent="0.25">
      <c r="C208" s="686"/>
      <c r="F208" s="1152"/>
      <c r="G208" s="719"/>
      <c r="I208" s="1152"/>
      <c r="J208" s="719"/>
    </row>
    <row r="209" spans="3:10" s="683" customFormat="1" ht="24" customHeight="1" x14ac:dyDescent="0.25">
      <c r="C209" s="686"/>
      <c r="F209" s="1152"/>
      <c r="G209" s="719"/>
      <c r="I209" s="1152"/>
      <c r="J209" s="719"/>
    </row>
  </sheetData>
  <mergeCells count="95">
    <mergeCell ref="A161:A163"/>
    <mergeCell ref="B161:B163"/>
    <mergeCell ref="G161:G163"/>
    <mergeCell ref="J161:J163"/>
    <mergeCell ref="B152:B154"/>
    <mergeCell ref="G152:G154"/>
    <mergeCell ref="J152:J154"/>
    <mergeCell ref="A159:A160"/>
    <mergeCell ref="B159:B160"/>
    <mergeCell ref="G159:G160"/>
    <mergeCell ref="J159:J160"/>
    <mergeCell ref="A155:A157"/>
    <mergeCell ref="B155:B157"/>
    <mergeCell ref="G155:G157"/>
    <mergeCell ref="J155:J157"/>
    <mergeCell ref="A152:A154"/>
    <mergeCell ref="A145:J145"/>
    <mergeCell ref="A149:A150"/>
    <mergeCell ref="B149:B150"/>
    <mergeCell ref="C149:C150"/>
    <mergeCell ref="D149:D150"/>
    <mergeCell ref="E149:E150"/>
    <mergeCell ref="F149:F150"/>
    <mergeCell ref="G149:G150"/>
    <mergeCell ref="H149:H150"/>
    <mergeCell ref="I149:I150"/>
    <mergeCell ref="J149:J150"/>
    <mergeCell ref="A123:J123"/>
    <mergeCell ref="A138:J138"/>
    <mergeCell ref="A143:A144"/>
    <mergeCell ref="B143:B144"/>
    <mergeCell ref="G143:G144"/>
    <mergeCell ref="J143:J144"/>
    <mergeCell ref="A116:J116"/>
    <mergeCell ref="A59:J59"/>
    <mergeCell ref="A71:A72"/>
    <mergeCell ref="B71:B72"/>
    <mergeCell ref="C71:C72"/>
    <mergeCell ref="D71:D72"/>
    <mergeCell ref="E71:E72"/>
    <mergeCell ref="F71:F72"/>
    <mergeCell ref="G71:G72"/>
    <mergeCell ref="H71:H72"/>
    <mergeCell ref="I71:I72"/>
    <mergeCell ref="J71:J72"/>
    <mergeCell ref="D75:J75"/>
    <mergeCell ref="A77:J77"/>
    <mergeCell ref="A90:J90"/>
    <mergeCell ref="D114:J114"/>
    <mergeCell ref="A46:A48"/>
    <mergeCell ref="B46:B48"/>
    <mergeCell ref="G46:G48"/>
    <mergeCell ref="J46:J48"/>
    <mergeCell ref="A56:A58"/>
    <mergeCell ref="B56:B58"/>
    <mergeCell ref="G56:G58"/>
    <mergeCell ref="J56:J58"/>
    <mergeCell ref="A42:A44"/>
    <mergeCell ref="B42:B44"/>
    <mergeCell ref="G42:G44"/>
    <mergeCell ref="J42:J44"/>
    <mergeCell ref="D24:J24"/>
    <mergeCell ref="D25:J25"/>
    <mergeCell ref="A26:A28"/>
    <mergeCell ref="B26:B28"/>
    <mergeCell ref="G26:G28"/>
    <mergeCell ref="J26:J28"/>
    <mergeCell ref="D32:J32"/>
    <mergeCell ref="A33:A35"/>
    <mergeCell ref="B33:B35"/>
    <mergeCell ref="G33:G35"/>
    <mergeCell ref="J33:J35"/>
    <mergeCell ref="D41:I41"/>
    <mergeCell ref="D23:J23"/>
    <mergeCell ref="D17:J17"/>
    <mergeCell ref="A18:A19"/>
    <mergeCell ref="B18:B19"/>
    <mergeCell ref="G18:G19"/>
    <mergeCell ref="J18:J19"/>
    <mergeCell ref="A21:A22"/>
    <mergeCell ref="B21:B22"/>
    <mergeCell ref="C21:C22"/>
    <mergeCell ref="D21:D22"/>
    <mergeCell ref="E21:E22"/>
    <mergeCell ref="F21:F22"/>
    <mergeCell ref="G21:G22"/>
    <mergeCell ref="H21:H22"/>
    <mergeCell ref="I21:I22"/>
    <mergeCell ref="J21:J22"/>
    <mergeCell ref="D13:J13"/>
    <mergeCell ref="A1:J1"/>
    <mergeCell ref="A2:J2"/>
    <mergeCell ref="A3:J3"/>
    <mergeCell ref="A7:J7"/>
    <mergeCell ref="C9:J9"/>
  </mergeCells>
  <pageMargins left="0.78740157480314965" right="0.39370078740157483" top="0.78740157480314965" bottom="0.78740157480314965" header="0.51181102362204722" footer="0.39370078740157483"/>
  <pageSetup paperSize="9" scale="62" firstPageNumber="55" orientation="landscape" useFirstPageNumber="1" r:id="rId1"/>
  <headerFooter>
    <oddFooter>&amp;R&amp;"Times New Roman,обычный"&amp;14&amp;P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M94"/>
  <sheetViews>
    <sheetView zoomScale="80" zoomScaleNormal="80" zoomScalePageLayoutView="70" workbookViewId="0">
      <selection activeCell="K14" sqref="K14"/>
    </sheetView>
  </sheetViews>
  <sheetFormatPr defaultColWidth="8.7109375" defaultRowHeight="18" x14ac:dyDescent="0.25"/>
  <cols>
    <col min="1" max="1" width="8.7109375" style="80" customWidth="1"/>
    <col min="2" max="2" width="45.7109375" style="4" customWidth="1"/>
    <col min="3" max="3" width="15.7109375" style="4" customWidth="1"/>
    <col min="4" max="5" width="17.7109375" style="274" customWidth="1"/>
    <col min="6" max="6" width="12.7109375" style="79" customWidth="1"/>
    <col min="7" max="7" width="35.7109375" style="4" customWidth="1"/>
    <col min="8" max="8" width="17.7109375" style="274" customWidth="1"/>
    <col min="9" max="9" width="12.7109375" style="4" customWidth="1"/>
    <col min="10" max="10" width="30.7109375" style="4" customWidth="1"/>
    <col min="11" max="11" width="8.7109375" style="4"/>
    <col min="12" max="12" width="37.140625" style="4" customWidth="1"/>
    <col min="13" max="17" width="8.7109375" style="4"/>
    <col min="18" max="18" width="10.5703125" style="4" bestFit="1" customWidth="1"/>
    <col min="19" max="256" width="8.7109375" style="4"/>
    <col min="257" max="257" width="8.7109375" style="4" customWidth="1"/>
    <col min="258" max="258" width="45.7109375" style="4" customWidth="1"/>
    <col min="259" max="259" width="15.7109375" style="4" customWidth="1"/>
    <col min="260" max="261" width="17.7109375" style="4" customWidth="1"/>
    <col min="262" max="262" width="15.28515625" style="4" customWidth="1"/>
    <col min="263" max="263" width="35.7109375" style="4" customWidth="1"/>
    <col min="264" max="264" width="17.7109375" style="4" customWidth="1"/>
    <col min="265" max="265" width="15.28515625" style="4" customWidth="1"/>
    <col min="266" max="266" width="30.7109375" style="4" customWidth="1"/>
    <col min="267" max="512" width="8.7109375" style="4"/>
    <col min="513" max="513" width="8.7109375" style="4" customWidth="1"/>
    <col min="514" max="514" width="45.7109375" style="4" customWidth="1"/>
    <col min="515" max="515" width="15.7109375" style="4" customWidth="1"/>
    <col min="516" max="517" width="17.7109375" style="4" customWidth="1"/>
    <col min="518" max="518" width="15.28515625" style="4" customWidth="1"/>
    <col min="519" max="519" width="35.7109375" style="4" customWidth="1"/>
    <col min="520" max="520" width="17.7109375" style="4" customWidth="1"/>
    <col min="521" max="521" width="15.28515625" style="4" customWidth="1"/>
    <col min="522" max="522" width="30.7109375" style="4" customWidth="1"/>
    <col min="523" max="768" width="8.7109375" style="4"/>
    <col min="769" max="769" width="8.7109375" style="4" customWidth="1"/>
    <col min="770" max="770" width="45.7109375" style="4" customWidth="1"/>
    <col min="771" max="771" width="15.7109375" style="4" customWidth="1"/>
    <col min="772" max="773" width="17.7109375" style="4" customWidth="1"/>
    <col min="774" max="774" width="15.28515625" style="4" customWidth="1"/>
    <col min="775" max="775" width="35.7109375" style="4" customWidth="1"/>
    <col min="776" max="776" width="17.7109375" style="4" customWidth="1"/>
    <col min="777" max="777" width="15.28515625" style="4" customWidth="1"/>
    <col min="778" max="778" width="30.7109375" style="4" customWidth="1"/>
    <col min="779" max="1024" width="8.7109375" style="4"/>
    <col min="1025" max="1025" width="8.7109375" style="4" customWidth="1"/>
    <col min="1026" max="1026" width="45.7109375" style="4" customWidth="1"/>
    <col min="1027" max="1027" width="15.7109375" style="4" customWidth="1"/>
    <col min="1028" max="1029" width="17.7109375" style="4" customWidth="1"/>
    <col min="1030" max="1030" width="15.28515625" style="4" customWidth="1"/>
    <col min="1031" max="1031" width="35.7109375" style="4" customWidth="1"/>
    <col min="1032" max="1032" width="17.7109375" style="4" customWidth="1"/>
    <col min="1033" max="1033" width="15.28515625" style="4" customWidth="1"/>
    <col min="1034" max="1034" width="30.7109375" style="4" customWidth="1"/>
    <col min="1035" max="1280" width="8.7109375" style="4"/>
    <col min="1281" max="1281" width="8.7109375" style="4" customWidth="1"/>
    <col min="1282" max="1282" width="45.7109375" style="4" customWidth="1"/>
    <col min="1283" max="1283" width="15.7109375" style="4" customWidth="1"/>
    <col min="1284" max="1285" width="17.7109375" style="4" customWidth="1"/>
    <col min="1286" max="1286" width="15.28515625" style="4" customWidth="1"/>
    <col min="1287" max="1287" width="35.7109375" style="4" customWidth="1"/>
    <col min="1288" max="1288" width="17.7109375" style="4" customWidth="1"/>
    <col min="1289" max="1289" width="15.28515625" style="4" customWidth="1"/>
    <col min="1290" max="1290" width="30.7109375" style="4" customWidth="1"/>
    <col min="1291" max="1536" width="8.7109375" style="4"/>
    <col min="1537" max="1537" width="8.7109375" style="4" customWidth="1"/>
    <col min="1538" max="1538" width="45.7109375" style="4" customWidth="1"/>
    <col min="1539" max="1539" width="15.7109375" style="4" customWidth="1"/>
    <col min="1540" max="1541" width="17.7109375" style="4" customWidth="1"/>
    <col min="1542" max="1542" width="15.28515625" style="4" customWidth="1"/>
    <col min="1543" max="1543" width="35.7109375" style="4" customWidth="1"/>
    <col min="1544" max="1544" width="17.7109375" style="4" customWidth="1"/>
    <col min="1545" max="1545" width="15.28515625" style="4" customWidth="1"/>
    <col min="1546" max="1546" width="30.7109375" style="4" customWidth="1"/>
    <col min="1547" max="1792" width="8.7109375" style="4"/>
    <col min="1793" max="1793" width="8.7109375" style="4" customWidth="1"/>
    <col min="1794" max="1794" width="45.7109375" style="4" customWidth="1"/>
    <col min="1795" max="1795" width="15.7109375" style="4" customWidth="1"/>
    <col min="1796" max="1797" width="17.7109375" style="4" customWidth="1"/>
    <col min="1798" max="1798" width="15.28515625" style="4" customWidth="1"/>
    <col min="1799" max="1799" width="35.7109375" style="4" customWidth="1"/>
    <col min="1800" max="1800" width="17.7109375" style="4" customWidth="1"/>
    <col min="1801" max="1801" width="15.28515625" style="4" customWidth="1"/>
    <col min="1802" max="1802" width="30.7109375" style="4" customWidth="1"/>
    <col min="1803" max="2048" width="8.7109375" style="4"/>
    <col min="2049" max="2049" width="8.7109375" style="4" customWidth="1"/>
    <col min="2050" max="2050" width="45.7109375" style="4" customWidth="1"/>
    <col min="2051" max="2051" width="15.7109375" style="4" customWidth="1"/>
    <col min="2052" max="2053" width="17.7109375" style="4" customWidth="1"/>
    <col min="2054" max="2054" width="15.28515625" style="4" customWidth="1"/>
    <col min="2055" max="2055" width="35.7109375" style="4" customWidth="1"/>
    <col min="2056" max="2056" width="17.7109375" style="4" customWidth="1"/>
    <col min="2057" max="2057" width="15.28515625" style="4" customWidth="1"/>
    <col min="2058" max="2058" width="30.7109375" style="4" customWidth="1"/>
    <col min="2059" max="2304" width="8.7109375" style="4"/>
    <col min="2305" max="2305" width="8.7109375" style="4" customWidth="1"/>
    <col min="2306" max="2306" width="45.7109375" style="4" customWidth="1"/>
    <col min="2307" max="2307" width="15.7109375" style="4" customWidth="1"/>
    <col min="2308" max="2309" width="17.7109375" style="4" customWidth="1"/>
    <col min="2310" max="2310" width="15.28515625" style="4" customWidth="1"/>
    <col min="2311" max="2311" width="35.7109375" style="4" customWidth="1"/>
    <col min="2312" max="2312" width="17.7109375" style="4" customWidth="1"/>
    <col min="2313" max="2313" width="15.28515625" style="4" customWidth="1"/>
    <col min="2314" max="2314" width="30.7109375" style="4" customWidth="1"/>
    <col min="2315" max="2560" width="8.7109375" style="4"/>
    <col min="2561" max="2561" width="8.7109375" style="4" customWidth="1"/>
    <col min="2562" max="2562" width="45.7109375" style="4" customWidth="1"/>
    <col min="2563" max="2563" width="15.7109375" style="4" customWidth="1"/>
    <col min="2564" max="2565" width="17.7109375" style="4" customWidth="1"/>
    <col min="2566" max="2566" width="15.28515625" style="4" customWidth="1"/>
    <col min="2567" max="2567" width="35.7109375" style="4" customWidth="1"/>
    <col min="2568" max="2568" width="17.7109375" style="4" customWidth="1"/>
    <col min="2569" max="2569" width="15.28515625" style="4" customWidth="1"/>
    <col min="2570" max="2570" width="30.7109375" style="4" customWidth="1"/>
    <col min="2571" max="2816" width="8.7109375" style="4"/>
    <col min="2817" max="2817" width="8.7109375" style="4" customWidth="1"/>
    <col min="2818" max="2818" width="45.7109375" style="4" customWidth="1"/>
    <col min="2819" max="2819" width="15.7109375" style="4" customWidth="1"/>
    <col min="2820" max="2821" width="17.7109375" style="4" customWidth="1"/>
    <col min="2822" max="2822" width="15.28515625" style="4" customWidth="1"/>
    <col min="2823" max="2823" width="35.7109375" style="4" customWidth="1"/>
    <col min="2824" max="2824" width="17.7109375" style="4" customWidth="1"/>
    <col min="2825" max="2825" width="15.28515625" style="4" customWidth="1"/>
    <col min="2826" max="2826" width="30.7109375" style="4" customWidth="1"/>
    <col min="2827" max="3072" width="8.7109375" style="4"/>
    <col min="3073" max="3073" width="8.7109375" style="4" customWidth="1"/>
    <col min="3074" max="3074" width="45.7109375" style="4" customWidth="1"/>
    <col min="3075" max="3075" width="15.7109375" style="4" customWidth="1"/>
    <col min="3076" max="3077" width="17.7109375" style="4" customWidth="1"/>
    <col min="3078" max="3078" width="15.28515625" style="4" customWidth="1"/>
    <col min="3079" max="3079" width="35.7109375" style="4" customWidth="1"/>
    <col min="3080" max="3080" width="17.7109375" style="4" customWidth="1"/>
    <col min="3081" max="3081" width="15.28515625" style="4" customWidth="1"/>
    <col min="3082" max="3082" width="30.7109375" style="4" customWidth="1"/>
    <col min="3083" max="3328" width="8.7109375" style="4"/>
    <col min="3329" max="3329" width="8.7109375" style="4" customWidth="1"/>
    <col min="3330" max="3330" width="45.7109375" style="4" customWidth="1"/>
    <col min="3331" max="3331" width="15.7109375" style="4" customWidth="1"/>
    <col min="3332" max="3333" width="17.7109375" style="4" customWidth="1"/>
    <col min="3334" max="3334" width="15.28515625" style="4" customWidth="1"/>
    <col min="3335" max="3335" width="35.7109375" style="4" customWidth="1"/>
    <col min="3336" max="3336" width="17.7109375" style="4" customWidth="1"/>
    <col min="3337" max="3337" width="15.28515625" style="4" customWidth="1"/>
    <col min="3338" max="3338" width="30.7109375" style="4" customWidth="1"/>
    <col min="3339" max="3584" width="8.7109375" style="4"/>
    <col min="3585" max="3585" width="8.7109375" style="4" customWidth="1"/>
    <col min="3586" max="3586" width="45.7109375" style="4" customWidth="1"/>
    <col min="3587" max="3587" width="15.7109375" style="4" customWidth="1"/>
    <col min="3588" max="3589" width="17.7109375" style="4" customWidth="1"/>
    <col min="3590" max="3590" width="15.28515625" style="4" customWidth="1"/>
    <col min="3591" max="3591" width="35.7109375" style="4" customWidth="1"/>
    <col min="3592" max="3592" width="17.7109375" style="4" customWidth="1"/>
    <col min="3593" max="3593" width="15.28515625" style="4" customWidth="1"/>
    <col min="3594" max="3594" width="30.7109375" style="4" customWidth="1"/>
    <col min="3595" max="3840" width="8.7109375" style="4"/>
    <col min="3841" max="3841" width="8.7109375" style="4" customWidth="1"/>
    <col min="3842" max="3842" width="45.7109375" style="4" customWidth="1"/>
    <col min="3843" max="3843" width="15.7109375" style="4" customWidth="1"/>
    <col min="3844" max="3845" width="17.7109375" style="4" customWidth="1"/>
    <col min="3846" max="3846" width="15.28515625" style="4" customWidth="1"/>
    <col min="3847" max="3847" width="35.7109375" style="4" customWidth="1"/>
    <col min="3848" max="3848" width="17.7109375" style="4" customWidth="1"/>
    <col min="3849" max="3849" width="15.28515625" style="4" customWidth="1"/>
    <col min="3850" max="3850" width="30.7109375" style="4" customWidth="1"/>
    <col min="3851" max="4096" width="8.7109375" style="4"/>
    <col min="4097" max="4097" width="8.7109375" style="4" customWidth="1"/>
    <col min="4098" max="4098" width="45.7109375" style="4" customWidth="1"/>
    <col min="4099" max="4099" width="15.7109375" style="4" customWidth="1"/>
    <col min="4100" max="4101" width="17.7109375" style="4" customWidth="1"/>
    <col min="4102" max="4102" width="15.28515625" style="4" customWidth="1"/>
    <col min="4103" max="4103" width="35.7109375" style="4" customWidth="1"/>
    <col min="4104" max="4104" width="17.7109375" style="4" customWidth="1"/>
    <col min="4105" max="4105" width="15.28515625" style="4" customWidth="1"/>
    <col min="4106" max="4106" width="30.7109375" style="4" customWidth="1"/>
    <col min="4107" max="4352" width="8.7109375" style="4"/>
    <col min="4353" max="4353" width="8.7109375" style="4" customWidth="1"/>
    <col min="4354" max="4354" width="45.7109375" style="4" customWidth="1"/>
    <col min="4355" max="4355" width="15.7109375" style="4" customWidth="1"/>
    <col min="4356" max="4357" width="17.7109375" style="4" customWidth="1"/>
    <col min="4358" max="4358" width="15.28515625" style="4" customWidth="1"/>
    <col min="4359" max="4359" width="35.7109375" style="4" customWidth="1"/>
    <col min="4360" max="4360" width="17.7109375" style="4" customWidth="1"/>
    <col min="4361" max="4361" width="15.28515625" style="4" customWidth="1"/>
    <col min="4362" max="4362" width="30.7109375" style="4" customWidth="1"/>
    <col min="4363" max="4608" width="8.7109375" style="4"/>
    <col min="4609" max="4609" width="8.7109375" style="4" customWidth="1"/>
    <col min="4610" max="4610" width="45.7109375" style="4" customWidth="1"/>
    <col min="4611" max="4611" width="15.7109375" style="4" customWidth="1"/>
    <col min="4612" max="4613" width="17.7109375" style="4" customWidth="1"/>
    <col min="4614" max="4614" width="15.28515625" style="4" customWidth="1"/>
    <col min="4615" max="4615" width="35.7109375" style="4" customWidth="1"/>
    <col min="4616" max="4616" width="17.7109375" style="4" customWidth="1"/>
    <col min="4617" max="4617" width="15.28515625" style="4" customWidth="1"/>
    <col min="4618" max="4618" width="30.7109375" style="4" customWidth="1"/>
    <col min="4619" max="4864" width="8.7109375" style="4"/>
    <col min="4865" max="4865" width="8.7109375" style="4" customWidth="1"/>
    <col min="4866" max="4866" width="45.7109375" style="4" customWidth="1"/>
    <col min="4867" max="4867" width="15.7109375" style="4" customWidth="1"/>
    <col min="4868" max="4869" width="17.7109375" style="4" customWidth="1"/>
    <col min="4870" max="4870" width="15.28515625" style="4" customWidth="1"/>
    <col min="4871" max="4871" width="35.7109375" style="4" customWidth="1"/>
    <col min="4872" max="4872" width="17.7109375" style="4" customWidth="1"/>
    <col min="4873" max="4873" width="15.28515625" style="4" customWidth="1"/>
    <col min="4874" max="4874" width="30.7109375" style="4" customWidth="1"/>
    <col min="4875" max="5120" width="8.7109375" style="4"/>
    <col min="5121" max="5121" width="8.7109375" style="4" customWidth="1"/>
    <col min="5122" max="5122" width="45.7109375" style="4" customWidth="1"/>
    <col min="5123" max="5123" width="15.7109375" style="4" customWidth="1"/>
    <col min="5124" max="5125" width="17.7109375" style="4" customWidth="1"/>
    <col min="5126" max="5126" width="15.28515625" style="4" customWidth="1"/>
    <col min="5127" max="5127" width="35.7109375" style="4" customWidth="1"/>
    <col min="5128" max="5128" width="17.7109375" style="4" customWidth="1"/>
    <col min="5129" max="5129" width="15.28515625" style="4" customWidth="1"/>
    <col min="5130" max="5130" width="30.7109375" style="4" customWidth="1"/>
    <col min="5131" max="5376" width="8.7109375" style="4"/>
    <col min="5377" max="5377" width="8.7109375" style="4" customWidth="1"/>
    <col min="5378" max="5378" width="45.7109375" style="4" customWidth="1"/>
    <col min="5379" max="5379" width="15.7109375" style="4" customWidth="1"/>
    <col min="5380" max="5381" width="17.7109375" style="4" customWidth="1"/>
    <col min="5382" max="5382" width="15.28515625" style="4" customWidth="1"/>
    <col min="5383" max="5383" width="35.7109375" style="4" customWidth="1"/>
    <col min="5384" max="5384" width="17.7109375" style="4" customWidth="1"/>
    <col min="5385" max="5385" width="15.28515625" style="4" customWidth="1"/>
    <col min="5386" max="5386" width="30.7109375" style="4" customWidth="1"/>
    <col min="5387" max="5632" width="8.7109375" style="4"/>
    <col min="5633" max="5633" width="8.7109375" style="4" customWidth="1"/>
    <col min="5634" max="5634" width="45.7109375" style="4" customWidth="1"/>
    <col min="5635" max="5635" width="15.7109375" style="4" customWidth="1"/>
    <col min="5636" max="5637" width="17.7109375" style="4" customWidth="1"/>
    <col min="5638" max="5638" width="15.28515625" style="4" customWidth="1"/>
    <col min="5639" max="5639" width="35.7109375" style="4" customWidth="1"/>
    <col min="5640" max="5640" width="17.7109375" style="4" customWidth="1"/>
    <col min="5641" max="5641" width="15.28515625" style="4" customWidth="1"/>
    <col min="5642" max="5642" width="30.7109375" style="4" customWidth="1"/>
    <col min="5643" max="5888" width="8.7109375" style="4"/>
    <col min="5889" max="5889" width="8.7109375" style="4" customWidth="1"/>
    <col min="5890" max="5890" width="45.7109375" style="4" customWidth="1"/>
    <col min="5891" max="5891" width="15.7109375" style="4" customWidth="1"/>
    <col min="5892" max="5893" width="17.7109375" style="4" customWidth="1"/>
    <col min="5894" max="5894" width="15.28515625" style="4" customWidth="1"/>
    <col min="5895" max="5895" width="35.7109375" style="4" customWidth="1"/>
    <col min="5896" max="5896" width="17.7109375" style="4" customWidth="1"/>
    <col min="5897" max="5897" width="15.28515625" style="4" customWidth="1"/>
    <col min="5898" max="5898" width="30.7109375" style="4" customWidth="1"/>
    <col min="5899" max="6144" width="8.7109375" style="4"/>
    <col min="6145" max="6145" width="8.7109375" style="4" customWidth="1"/>
    <col min="6146" max="6146" width="45.7109375" style="4" customWidth="1"/>
    <col min="6147" max="6147" width="15.7109375" style="4" customWidth="1"/>
    <col min="6148" max="6149" width="17.7109375" style="4" customWidth="1"/>
    <col min="6150" max="6150" width="15.28515625" style="4" customWidth="1"/>
    <col min="6151" max="6151" width="35.7109375" style="4" customWidth="1"/>
    <col min="6152" max="6152" width="17.7109375" style="4" customWidth="1"/>
    <col min="6153" max="6153" width="15.28515625" style="4" customWidth="1"/>
    <col min="6154" max="6154" width="30.7109375" style="4" customWidth="1"/>
    <col min="6155" max="6400" width="8.7109375" style="4"/>
    <col min="6401" max="6401" width="8.7109375" style="4" customWidth="1"/>
    <col min="6402" max="6402" width="45.7109375" style="4" customWidth="1"/>
    <col min="6403" max="6403" width="15.7109375" style="4" customWidth="1"/>
    <col min="6404" max="6405" width="17.7109375" style="4" customWidth="1"/>
    <col min="6406" max="6406" width="15.28515625" style="4" customWidth="1"/>
    <col min="6407" max="6407" width="35.7109375" style="4" customWidth="1"/>
    <col min="6408" max="6408" width="17.7109375" style="4" customWidth="1"/>
    <col min="6409" max="6409" width="15.28515625" style="4" customWidth="1"/>
    <col min="6410" max="6410" width="30.7109375" style="4" customWidth="1"/>
    <col min="6411" max="6656" width="8.7109375" style="4"/>
    <col min="6657" max="6657" width="8.7109375" style="4" customWidth="1"/>
    <col min="6658" max="6658" width="45.7109375" style="4" customWidth="1"/>
    <col min="6659" max="6659" width="15.7109375" style="4" customWidth="1"/>
    <col min="6660" max="6661" width="17.7109375" style="4" customWidth="1"/>
    <col min="6662" max="6662" width="15.28515625" style="4" customWidth="1"/>
    <col min="6663" max="6663" width="35.7109375" style="4" customWidth="1"/>
    <col min="6664" max="6664" width="17.7109375" style="4" customWidth="1"/>
    <col min="6665" max="6665" width="15.28515625" style="4" customWidth="1"/>
    <col min="6666" max="6666" width="30.7109375" style="4" customWidth="1"/>
    <col min="6667" max="6912" width="8.7109375" style="4"/>
    <col min="6913" max="6913" width="8.7109375" style="4" customWidth="1"/>
    <col min="6914" max="6914" width="45.7109375" style="4" customWidth="1"/>
    <col min="6915" max="6915" width="15.7109375" style="4" customWidth="1"/>
    <col min="6916" max="6917" width="17.7109375" style="4" customWidth="1"/>
    <col min="6918" max="6918" width="15.28515625" style="4" customWidth="1"/>
    <col min="6919" max="6919" width="35.7109375" style="4" customWidth="1"/>
    <col min="6920" max="6920" width="17.7109375" style="4" customWidth="1"/>
    <col min="6921" max="6921" width="15.28515625" style="4" customWidth="1"/>
    <col min="6922" max="6922" width="30.7109375" style="4" customWidth="1"/>
    <col min="6923" max="7168" width="8.7109375" style="4"/>
    <col min="7169" max="7169" width="8.7109375" style="4" customWidth="1"/>
    <col min="7170" max="7170" width="45.7109375" style="4" customWidth="1"/>
    <col min="7171" max="7171" width="15.7109375" style="4" customWidth="1"/>
    <col min="7172" max="7173" width="17.7109375" style="4" customWidth="1"/>
    <col min="7174" max="7174" width="15.28515625" style="4" customWidth="1"/>
    <col min="7175" max="7175" width="35.7109375" style="4" customWidth="1"/>
    <col min="7176" max="7176" width="17.7109375" style="4" customWidth="1"/>
    <col min="7177" max="7177" width="15.28515625" style="4" customWidth="1"/>
    <col min="7178" max="7178" width="30.7109375" style="4" customWidth="1"/>
    <col min="7179" max="7424" width="8.7109375" style="4"/>
    <col min="7425" max="7425" width="8.7109375" style="4" customWidth="1"/>
    <col min="7426" max="7426" width="45.7109375" style="4" customWidth="1"/>
    <col min="7427" max="7427" width="15.7109375" style="4" customWidth="1"/>
    <col min="7428" max="7429" width="17.7109375" style="4" customWidth="1"/>
    <col min="7430" max="7430" width="15.28515625" style="4" customWidth="1"/>
    <col min="7431" max="7431" width="35.7109375" style="4" customWidth="1"/>
    <col min="7432" max="7432" width="17.7109375" style="4" customWidth="1"/>
    <col min="7433" max="7433" width="15.28515625" style="4" customWidth="1"/>
    <col min="7434" max="7434" width="30.7109375" style="4" customWidth="1"/>
    <col min="7435" max="7680" width="8.7109375" style="4"/>
    <col min="7681" max="7681" width="8.7109375" style="4" customWidth="1"/>
    <col min="7682" max="7682" width="45.7109375" style="4" customWidth="1"/>
    <col min="7683" max="7683" width="15.7109375" style="4" customWidth="1"/>
    <col min="7684" max="7685" width="17.7109375" style="4" customWidth="1"/>
    <col min="7686" max="7686" width="15.28515625" style="4" customWidth="1"/>
    <col min="7687" max="7687" width="35.7109375" style="4" customWidth="1"/>
    <col min="7688" max="7688" width="17.7109375" style="4" customWidth="1"/>
    <col min="7689" max="7689" width="15.28515625" style="4" customWidth="1"/>
    <col min="7690" max="7690" width="30.7109375" style="4" customWidth="1"/>
    <col min="7691" max="7936" width="8.7109375" style="4"/>
    <col min="7937" max="7937" width="8.7109375" style="4" customWidth="1"/>
    <col min="7938" max="7938" width="45.7109375" style="4" customWidth="1"/>
    <col min="7939" max="7939" width="15.7109375" style="4" customWidth="1"/>
    <col min="7940" max="7941" width="17.7109375" style="4" customWidth="1"/>
    <col min="7942" max="7942" width="15.28515625" style="4" customWidth="1"/>
    <col min="7943" max="7943" width="35.7109375" style="4" customWidth="1"/>
    <col min="7944" max="7944" width="17.7109375" style="4" customWidth="1"/>
    <col min="7945" max="7945" width="15.28515625" style="4" customWidth="1"/>
    <col min="7946" max="7946" width="30.7109375" style="4" customWidth="1"/>
    <col min="7947" max="8192" width="8.7109375" style="4"/>
    <col min="8193" max="8193" width="8.7109375" style="4" customWidth="1"/>
    <col min="8194" max="8194" width="45.7109375" style="4" customWidth="1"/>
    <col min="8195" max="8195" width="15.7109375" style="4" customWidth="1"/>
    <col min="8196" max="8197" width="17.7109375" style="4" customWidth="1"/>
    <col min="8198" max="8198" width="15.28515625" style="4" customWidth="1"/>
    <col min="8199" max="8199" width="35.7109375" style="4" customWidth="1"/>
    <col min="8200" max="8200" width="17.7109375" style="4" customWidth="1"/>
    <col min="8201" max="8201" width="15.28515625" style="4" customWidth="1"/>
    <col min="8202" max="8202" width="30.7109375" style="4" customWidth="1"/>
    <col min="8203" max="8448" width="8.7109375" style="4"/>
    <col min="8449" max="8449" width="8.7109375" style="4" customWidth="1"/>
    <col min="8450" max="8450" width="45.7109375" style="4" customWidth="1"/>
    <col min="8451" max="8451" width="15.7109375" style="4" customWidth="1"/>
    <col min="8452" max="8453" width="17.7109375" style="4" customWidth="1"/>
    <col min="8454" max="8454" width="15.28515625" style="4" customWidth="1"/>
    <col min="8455" max="8455" width="35.7109375" style="4" customWidth="1"/>
    <col min="8456" max="8456" width="17.7109375" style="4" customWidth="1"/>
    <col min="8457" max="8457" width="15.28515625" style="4" customWidth="1"/>
    <col min="8458" max="8458" width="30.7109375" style="4" customWidth="1"/>
    <col min="8459" max="8704" width="8.7109375" style="4"/>
    <col min="8705" max="8705" width="8.7109375" style="4" customWidth="1"/>
    <col min="8706" max="8706" width="45.7109375" style="4" customWidth="1"/>
    <col min="8707" max="8707" width="15.7109375" style="4" customWidth="1"/>
    <col min="8708" max="8709" width="17.7109375" style="4" customWidth="1"/>
    <col min="8710" max="8710" width="15.28515625" style="4" customWidth="1"/>
    <col min="8711" max="8711" width="35.7109375" style="4" customWidth="1"/>
    <col min="8712" max="8712" width="17.7109375" style="4" customWidth="1"/>
    <col min="8713" max="8713" width="15.28515625" style="4" customWidth="1"/>
    <col min="8714" max="8714" width="30.7109375" style="4" customWidth="1"/>
    <col min="8715" max="8960" width="8.7109375" style="4"/>
    <col min="8961" max="8961" width="8.7109375" style="4" customWidth="1"/>
    <col min="8962" max="8962" width="45.7109375" style="4" customWidth="1"/>
    <col min="8963" max="8963" width="15.7109375" style="4" customWidth="1"/>
    <col min="8964" max="8965" width="17.7109375" style="4" customWidth="1"/>
    <col min="8966" max="8966" width="15.28515625" style="4" customWidth="1"/>
    <col min="8967" max="8967" width="35.7109375" style="4" customWidth="1"/>
    <col min="8968" max="8968" width="17.7109375" style="4" customWidth="1"/>
    <col min="8969" max="8969" width="15.28515625" style="4" customWidth="1"/>
    <col min="8970" max="8970" width="30.7109375" style="4" customWidth="1"/>
    <col min="8971" max="9216" width="8.7109375" style="4"/>
    <col min="9217" max="9217" width="8.7109375" style="4" customWidth="1"/>
    <col min="9218" max="9218" width="45.7109375" style="4" customWidth="1"/>
    <col min="9219" max="9219" width="15.7109375" style="4" customWidth="1"/>
    <col min="9220" max="9221" width="17.7109375" style="4" customWidth="1"/>
    <col min="9222" max="9222" width="15.28515625" style="4" customWidth="1"/>
    <col min="9223" max="9223" width="35.7109375" style="4" customWidth="1"/>
    <col min="9224" max="9224" width="17.7109375" style="4" customWidth="1"/>
    <col min="9225" max="9225" width="15.28515625" style="4" customWidth="1"/>
    <col min="9226" max="9226" width="30.7109375" style="4" customWidth="1"/>
    <col min="9227" max="9472" width="8.7109375" style="4"/>
    <col min="9473" max="9473" width="8.7109375" style="4" customWidth="1"/>
    <col min="9474" max="9474" width="45.7109375" style="4" customWidth="1"/>
    <col min="9475" max="9475" width="15.7109375" style="4" customWidth="1"/>
    <col min="9476" max="9477" width="17.7109375" style="4" customWidth="1"/>
    <col min="9478" max="9478" width="15.28515625" style="4" customWidth="1"/>
    <col min="9479" max="9479" width="35.7109375" style="4" customWidth="1"/>
    <col min="9480" max="9480" width="17.7109375" style="4" customWidth="1"/>
    <col min="9481" max="9481" width="15.28515625" style="4" customWidth="1"/>
    <col min="9482" max="9482" width="30.7109375" style="4" customWidth="1"/>
    <col min="9483" max="9728" width="8.7109375" style="4"/>
    <col min="9729" max="9729" width="8.7109375" style="4" customWidth="1"/>
    <col min="9730" max="9730" width="45.7109375" style="4" customWidth="1"/>
    <col min="9731" max="9731" width="15.7109375" style="4" customWidth="1"/>
    <col min="9732" max="9733" width="17.7109375" style="4" customWidth="1"/>
    <col min="9734" max="9734" width="15.28515625" style="4" customWidth="1"/>
    <col min="9735" max="9735" width="35.7109375" style="4" customWidth="1"/>
    <col min="9736" max="9736" width="17.7109375" style="4" customWidth="1"/>
    <col min="9737" max="9737" width="15.28515625" style="4" customWidth="1"/>
    <col min="9738" max="9738" width="30.7109375" style="4" customWidth="1"/>
    <col min="9739" max="9984" width="8.7109375" style="4"/>
    <col min="9985" max="9985" width="8.7109375" style="4" customWidth="1"/>
    <col min="9986" max="9986" width="45.7109375" style="4" customWidth="1"/>
    <col min="9987" max="9987" width="15.7109375" style="4" customWidth="1"/>
    <col min="9988" max="9989" width="17.7109375" style="4" customWidth="1"/>
    <col min="9990" max="9990" width="15.28515625" style="4" customWidth="1"/>
    <col min="9991" max="9991" width="35.7109375" style="4" customWidth="1"/>
    <col min="9992" max="9992" width="17.7109375" style="4" customWidth="1"/>
    <col min="9993" max="9993" width="15.28515625" style="4" customWidth="1"/>
    <col min="9994" max="9994" width="30.7109375" style="4" customWidth="1"/>
    <col min="9995" max="10240" width="8.7109375" style="4"/>
    <col min="10241" max="10241" width="8.7109375" style="4" customWidth="1"/>
    <col min="10242" max="10242" width="45.7109375" style="4" customWidth="1"/>
    <col min="10243" max="10243" width="15.7109375" style="4" customWidth="1"/>
    <col min="10244" max="10245" width="17.7109375" style="4" customWidth="1"/>
    <col min="10246" max="10246" width="15.28515625" style="4" customWidth="1"/>
    <col min="10247" max="10247" width="35.7109375" style="4" customWidth="1"/>
    <col min="10248" max="10248" width="17.7109375" style="4" customWidth="1"/>
    <col min="10249" max="10249" width="15.28515625" style="4" customWidth="1"/>
    <col min="10250" max="10250" width="30.7109375" style="4" customWidth="1"/>
    <col min="10251" max="10496" width="8.7109375" style="4"/>
    <col min="10497" max="10497" width="8.7109375" style="4" customWidth="1"/>
    <col min="10498" max="10498" width="45.7109375" style="4" customWidth="1"/>
    <col min="10499" max="10499" width="15.7109375" style="4" customWidth="1"/>
    <col min="10500" max="10501" width="17.7109375" style="4" customWidth="1"/>
    <col min="10502" max="10502" width="15.28515625" style="4" customWidth="1"/>
    <col min="10503" max="10503" width="35.7109375" style="4" customWidth="1"/>
    <col min="10504" max="10504" width="17.7109375" style="4" customWidth="1"/>
    <col min="10505" max="10505" width="15.28515625" style="4" customWidth="1"/>
    <col min="10506" max="10506" width="30.7109375" style="4" customWidth="1"/>
    <col min="10507" max="10752" width="8.7109375" style="4"/>
    <col min="10753" max="10753" width="8.7109375" style="4" customWidth="1"/>
    <col min="10754" max="10754" width="45.7109375" style="4" customWidth="1"/>
    <col min="10755" max="10755" width="15.7109375" style="4" customWidth="1"/>
    <col min="10756" max="10757" width="17.7109375" style="4" customWidth="1"/>
    <col min="10758" max="10758" width="15.28515625" style="4" customWidth="1"/>
    <col min="10759" max="10759" width="35.7109375" style="4" customWidth="1"/>
    <col min="10760" max="10760" width="17.7109375" style="4" customWidth="1"/>
    <col min="10761" max="10761" width="15.28515625" style="4" customWidth="1"/>
    <col min="10762" max="10762" width="30.7109375" style="4" customWidth="1"/>
    <col min="10763" max="11008" width="8.7109375" style="4"/>
    <col min="11009" max="11009" width="8.7109375" style="4" customWidth="1"/>
    <col min="11010" max="11010" width="45.7109375" style="4" customWidth="1"/>
    <col min="11011" max="11011" width="15.7109375" style="4" customWidth="1"/>
    <col min="11012" max="11013" width="17.7109375" style="4" customWidth="1"/>
    <col min="11014" max="11014" width="15.28515625" style="4" customWidth="1"/>
    <col min="11015" max="11015" width="35.7109375" style="4" customWidth="1"/>
    <col min="11016" max="11016" width="17.7109375" style="4" customWidth="1"/>
    <col min="11017" max="11017" width="15.28515625" style="4" customWidth="1"/>
    <col min="11018" max="11018" width="30.7109375" style="4" customWidth="1"/>
    <col min="11019" max="11264" width="8.7109375" style="4"/>
    <col min="11265" max="11265" width="8.7109375" style="4" customWidth="1"/>
    <col min="11266" max="11266" width="45.7109375" style="4" customWidth="1"/>
    <col min="11267" max="11267" width="15.7109375" style="4" customWidth="1"/>
    <col min="11268" max="11269" width="17.7109375" style="4" customWidth="1"/>
    <col min="11270" max="11270" width="15.28515625" style="4" customWidth="1"/>
    <col min="11271" max="11271" width="35.7109375" style="4" customWidth="1"/>
    <col min="11272" max="11272" width="17.7109375" style="4" customWidth="1"/>
    <col min="11273" max="11273" width="15.28515625" style="4" customWidth="1"/>
    <col min="11274" max="11274" width="30.7109375" style="4" customWidth="1"/>
    <col min="11275" max="11520" width="8.7109375" style="4"/>
    <col min="11521" max="11521" width="8.7109375" style="4" customWidth="1"/>
    <col min="11522" max="11522" width="45.7109375" style="4" customWidth="1"/>
    <col min="11523" max="11523" width="15.7109375" style="4" customWidth="1"/>
    <col min="11524" max="11525" width="17.7109375" style="4" customWidth="1"/>
    <col min="11526" max="11526" width="15.28515625" style="4" customWidth="1"/>
    <col min="11527" max="11527" width="35.7109375" style="4" customWidth="1"/>
    <col min="11528" max="11528" width="17.7109375" style="4" customWidth="1"/>
    <col min="11529" max="11529" width="15.28515625" style="4" customWidth="1"/>
    <col min="11530" max="11530" width="30.7109375" style="4" customWidth="1"/>
    <col min="11531" max="11776" width="8.7109375" style="4"/>
    <col min="11777" max="11777" width="8.7109375" style="4" customWidth="1"/>
    <col min="11778" max="11778" width="45.7109375" style="4" customWidth="1"/>
    <col min="11779" max="11779" width="15.7109375" style="4" customWidth="1"/>
    <col min="11780" max="11781" width="17.7109375" style="4" customWidth="1"/>
    <col min="11782" max="11782" width="15.28515625" style="4" customWidth="1"/>
    <col min="11783" max="11783" width="35.7109375" style="4" customWidth="1"/>
    <col min="11784" max="11784" width="17.7109375" style="4" customWidth="1"/>
    <col min="11785" max="11785" width="15.28515625" style="4" customWidth="1"/>
    <col min="11786" max="11786" width="30.7109375" style="4" customWidth="1"/>
    <col min="11787" max="12032" width="8.7109375" style="4"/>
    <col min="12033" max="12033" width="8.7109375" style="4" customWidth="1"/>
    <col min="12034" max="12034" width="45.7109375" style="4" customWidth="1"/>
    <col min="12035" max="12035" width="15.7109375" style="4" customWidth="1"/>
    <col min="12036" max="12037" width="17.7109375" style="4" customWidth="1"/>
    <col min="12038" max="12038" width="15.28515625" style="4" customWidth="1"/>
    <col min="12039" max="12039" width="35.7109375" style="4" customWidth="1"/>
    <col min="12040" max="12040" width="17.7109375" style="4" customWidth="1"/>
    <col min="12041" max="12041" width="15.28515625" style="4" customWidth="1"/>
    <col min="12042" max="12042" width="30.7109375" style="4" customWidth="1"/>
    <col min="12043" max="12288" width="8.7109375" style="4"/>
    <col min="12289" max="12289" width="8.7109375" style="4" customWidth="1"/>
    <col min="12290" max="12290" width="45.7109375" style="4" customWidth="1"/>
    <col min="12291" max="12291" width="15.7109375" style="4" customWidth="1"/>
    <col min="12292" max="12293" width="17.7109375" style="4" customWidth="1"/>
    <col min="12294" max="12294" width="15.28515625" style="4" customWidth="1"/>
    <col min="12295" max="12295" width="35.7109375" style="4" customWidth="1"/>
    <col min="12296" max="12296" width="17.7109375" style="4" customWidth="1"/>
    <col min="12297" max="12297" width="15.28515625" style="4" customWidth="1"/>
    <col min="12298" max="12298" width="30.7109375" style="4" customWidth="1"/>
    <col min="12299" max="12544" width="8.7109375" style="4"/>
    <col min="12545" max="12545" width="8.7109375" style="4" customWidth="1"/>
    <col min="12546" max="12546" width="45.7109375" style="4" customWidth="1"/>
    <col min="12547" max="12547" width="15.7109375" style="4" customWidth="1"/>
    <col min="12548" max="12549" width="17.7109375" style="4" customWidth="1"/>
    <col min="12550" max="12550" width="15.28515625" style="4" customWidth="1"/>
    <col min="12551" max="12551" width="35.7109375" style="4" customWidth="1"/>
    <col min="12552" max="12552" width="17.7109375" style="4" customWidth="1"/>
    <col min="12553" max="12553" width="15.28515625" style="4" customWidth="1"/>
    <col min="12554" max="12554" width="30.7109375" style="4" customWidth="1"/>
    <col min="12555" max="12800" width="8.7109375" style="4"/>
    <col min="12801" max="12801" width="8.7109375" style="4" customWidth="1"/>
    <col min="12802" max="12802" width="45.7109375" style="4" customWidth="1"/>
    <col min="12803" max="12803" width="15.7109375" style="4" customWidth="1"/>
    <col min="12804" max="12805" width="17.7109375" style="4" customWidth="1"/>
    <col min="12806" max="12806" width="15.28515625" style="4" customWidth="1"/>
    <col min="12807" max="12807" width="35.7109375" style="4" customWidth="1"/>
    <col min="12808" max="12808" width="17.7109375" style="4" customWidth="1"/>
    <col min="12809" max="12809" width="15.28515625" style="4" customWidth="1"/>
    <col min="12810" max="12810" width="30.7109375" style="4" customWidth="1"/>
    <col min="12811" max="13056" width="8.7109375" style="4"/>
    <col min="13057" max="13057" width="8.7109375" style="4" customWidth="1"/>
    <col min="13058" max="13058" width="45.7109375" style="4" customWidth="1"/>
    <col min="13059" max="13059" width="15.7109375" style="4" customWidth="1"/>
    <col min="13060" max="13061" width="17.7109375" style="4" customWidth="1"/>
    <col min="13062" max="13062" width="15.28515625" style="4" customWidth="1"/>
    <col min="13063" max="13063" width="35.7109375" style="4" customWidth="1"/>
    <col min="13064" max="13064" width="17.7109375" style="4" customWidth="1"/>
    <col min="13065" max="13065" width="15.28515625" style="4" customWidth="1"/>
    <col min="13066" max="13066" width="30.7109375" style="4" customWidth="1"/>
    <col min="13067" max="13312" width="8.7109375" style="4"/>
    <col min="13313" max="13313" width="8.7109375" style="4" customWidth="1"/>
    <col min="13314" max="13314" width="45.7109375" style="4" customWidth="1"/>
    <col min="13315" max="13315" width="15.7109375" style="4" customWidth="1"/>
    <col min="13316" max="13317" width="17.7109375" style="4" customWidth="1"/>
    <col min="13318" max="13318" width="15.28515625" style="4" customWidth="1"/>
    <col min="13319" max="13319" width="35.7109375" style="4" customWidth="1"/>
    <col min="13320" max="13320" width="17.7109375" style="4" customWidth="1"/>
    <col min="13321" max="13321" width="15.28515625" style="4" customWidth="1"/>
    <col min="13322" max="13322" width="30.7109375" style="4" customWidth="1"/>
    <col min="13323" max="13568" width="8.7109375" style="4"/>
    <col min="13569" max="13569" width="8.7109375" style="4" customWidth="1"/>
    <col min="13570" max="13570" width="45.7109375" style="4" customWidth="1"/>
    <col min="13571" max="13571" width="15.7109375" style="4" customWidth="1"/>
    <col min="13572" max="13573" width="17.7109375" style="4" customWidth="1"/>
    <col min="13574" max="13574" width="15.28515625" style="4" customWidth="1"/>
    <col min="13575" max="13575" width="35.7109375" style="4" customWidth="1"/>
    <col min="13576" max="13576" width="17.7109375" style="4" customWidth="1"/>
    <col min="13577" max="13577" width="15.28515625" style="4" customWidth="1"/>
    <col min="13578" max="13578" width="30.7109375" style="4" customWidth="1"/>
    <col min="13579" max="13824" width="8.7109375" style="4"/>
    <col min="13825" max="13825" width="8.7109375" style="4" customWidth="1"/>
    <col min="13826" max="13826" width="45.7109375" style="4" customWidth="1"/>
    <col min="13827" max="13827" width="15.7109375" style="4" customWidth="1"/>
    <col min="13828" max="13829" width="17.7109375" style="4" customWidth="1"/>
    <col min="13830" max="13830" width="15.28515625" style="4" customWidth="1"/>
    <col min="13831" max="13831" width="35.7109375" style="4" customWidth="1"/>
    <col min="13832" max="13832" width="17.7109375" style="4" customWidth="1"/>
    <col min="13833" max="13833" width="15.28515625" style="4" customWidth="1"/>
    <col min="13834" max="13834" width="30.7109375" style="4" customWidth="1"/>
    <col min="13835" max="14080" width="8.7109375" style="4"/>
    <col min="14081" max="14081" width="8.7109375" style="4" customWidth="1"/>
    <col min="14082" max="14082" width="45.7109375" style="4" customWidth="1"/>
    <col min="14083" max="14083" width="15.7109375" style="4" customWidth="1"/>
    <col min="14084" max="14085" width="17.7109375" style="4" customWidth="1"/>
    <col min="14086" max="14086" width="15.28515625" style="4" customWidth="1"/>
    <col min="14087" max="14087" width="35.7109375" style="4" customWidth="1"/>
    <col min="14088" max="14088" width="17.7109375" style="4" customWidth="1"/>
    <col min="14089" max="14089" width="15.28515625" style="4" customWidth="1"/>
    <col min="14090" max="14090" width="30.7109375" style="4" customWidth="1"/>
    <col min="14091" max="14336" width="8.7109375" style="4"/>
    <col min="14337" max="14337" width="8.7109375" style="4" customWidth="1"/>
    <col min="14338" max="14338" width="45.7109375" style="4" customWidth="1"/>
    <col min="14339" max="14339" width="15.7109375" style="4" customWidth="1"/>
    <col min="14340" max="14341" width="17.7109375" style="4" customWidth="1"/>
    <col min="14342" max="14342" width="15.28515625" style="4" customWidth="1"/>
    <col min="14343" max="14343" width="35.7109375" style="4" customWidth="1"/>
    <col min="14344" max="14344" width="17.7109375" style="4" customWidth="1"/>
    <col min="14345" max="14345" width="15.28515625" style="4" customWidth="1"/>
    <col min="14346" max="14346" width="30.7109375" style="4" customWidth="1"/>
    <col min="14347" max="14592" width="8.7109375" style="4"/>
    <col min="14593" max="14593" width="8.7109375" style="4" customWidth="1"/>
    <col min="14594" max="14594" width="45.7109375" style="4" customWidth="1"/>
    <col min="14595" max="14595" width="15.7109375" style="4" customWidth="1"/>
    <col min="14596" max="14597" width="17.7109375" style="4" customWidth="1"/>
    <col min="14598" max="14598" width="15.28515625" style="4" customWidth="1"/>
    <col min="14599" max="14599" width="35.7109375" style="4" customWidth="1"/>
    <col min="14600" max="14600" width="17.7109375" style="4" customWidth="1"/>
    <col min="14601" max="14601" width="15.28515625" style="4" customWidth="1"/>
    <col min="14602" max="14602" width="30.7109375" style="4" customWidth="1"/>
    <col min="14603" max="14848" width="8.7109375" style="4"/>
    <col min="14849" max="14849" width="8.7109375" style="4" customWidth="1"/>
    <col min="14850" max="14850" width="45.7109375" style="4" customWidth="1"/>
    <col min="14851" max="14851" width="15.7109375" style="4" customWidth="1"/>
    <col min="14852" max="14853" width="17.7109375" style="4" customWidth="1"/>
    <col min="14854" max="14854" width="15.28515625" style="4" customWidth="1"/>
    <col min="14855" max="14855" width="35.7109375" style="4" customWidth="1"/>
    <col min="14856" max="14856" width="17.7109375" style="4" customWidth="1"/>
    <col min="14857" max="14857" width="15.28515625" style="4" customWidth="1"/>
    <col min="14858" max="14858" width="30.7109375" style="4" customWidth="1"/>
    <col min="14859" max="15104" width="8.7109375" style="4"/>
    <col min="15105" max="15105" width="8.7109375" style="4" customWidth="1"/>
    <col min="15106" max="15106" width="45.7109375" style="4" customWidth="1"/>
    <col min="15107" max="15107" width="15.7109375" style="4" customWidth="1"/>
    <col min="15108" max="15109" width="17.7109375" style="4" customWidth="1"/>
    <col min="15110" max="15110" width="15.28515625" style="4" customWidth="1"/>
    <col min="15111" max="15111" width="35.7109375" style="4" customWidth="1"/>
    <col min="15112" max="15112" width="17.7109375" style="4" customWidth="1"/>
    <col min="15113" max="15113" width="15.28515625" style="4" customWidth="1"/>
    <col min="15114" max="15114" width="30.7109375" style="4" customWidth="1"/>
    <col min="15115" max="15360" width="8.7109375" style="4"/>
    <col min="15361" max="15361" width="8.7109375" style="4" customWidth="1"/>
    <col min="15362" max="15362" width="45.7109375" style="4" customWidth="1"/>
    <col min="15363" max="15363" width="15.7109375" style="4" customWidth="1"/>
    <col min="15364" max="15365" width="17.7109375" style="4" customWidth="1"/>
    <col min="15366" max="15366" width="15.28515625" style="4" customWidth="1"/>
    <col min="15367" max="15367" width="35.7109375" style="4" customWidth="1"/>
    <col min="15368" max="15368" width="17.7109375" style="4" customWidth="1"/>
    <col min="15369" max="15369" width="15.28515625" style="4" customWidth="1"/>
    <col min="15370" max="15370" width="30.7109375" style="4" customWidth="1"/>
    <col min="15371" max="15616" width="8.7109375" style="4"/>
    <col min="15617" max="15617" width="8.7109375" style="4" customWidth="1"/>
    <col min="15618" max="15618" width="45.7109375" style="4" customWidth="1"/>
    <col min="15619" max="15619" width="15.7109375" style="4" customWidth="1"/>
    <col min="15620" max="15621" width="17.7109375" style="4" customWidth="1"/>
    <col min="15622" max="15622" width="15.28515625" style="4" customWidth="1"/>
    <col min="15623" max="15623" width="35.7109375" style="4" customWidth="1"/>
    <col min="15624" max="15624" width="17.7109375" style="4" customWidth="1"/>
    <col min="15625" max="15625" width="15.28515625" style="4" customWidth="1"/>
    <col min="15626" max="15626" width="30.7109375" style="4" customWidth="1"/>
    <col min="15627" max="15872" width="8.7109375" style="4"/>
    <col min="15873" max="15873" width="8.7109375" style="4" customWidth="1"/>
    <col min="15874" max="15874" width="45.7109375" style="4" customWidth="1"/>
    <col min="15875" max="15875" width="15.7109375" style="4" customWidth="1"/>
    <col min="15876" max="15877" width="17.7109375" style="4" customWidth="1"/>
    <col min="15878" max="15878" width="15.28515625" style="4" customWidth="1"/>
    <col min="15879" max="15879" width="35.7109375" style="4" customWidth="1"/>
    <col min="15880" max="15880" width="17.7109375" style="4" customWidth="1"/>
    <col min="15881" max="15881" width="15.28515625" style="4" customWidth="1"/>
    <col min="15882" max="15882" width="30.7109375" style="4" customWidth="1"/>
    <col min="15883" max="16128" width="8.7109375" style="4"/>
    <col min="16129" max="16129" width="8.7109375" style="4" customWidth="1"/>
    <col min="16130" max="16130" width="45.7109375" style="4" customWidth="1"/>
    <col min="16131" max="16131" width="15.7109375" style="4" customWidth="1"/>
    <col min="16132" max="16133" width="17.7109375" style="4" customWidth="1"/>
    <col min="16134" max="16134" width="15.28515625" style="4" customWidth="1"/>
    <col min="16135" max="16135" width="35.7109375" style="4" customWidth="1"/>
    <col min="16136" max="16136" width="17.7109375" style="4" customWidth="1"/>
    <col min="16137" max="16137" width="15.28515625" style="4" customWidth="1"/>
    <col min="16138" max="16138" width="30.7109375" style="4" customWidth="1"/>
    <col min="16139" max="16384" width="8.7109375" style="4"/>
  </cols>
  <sheetData>
    <row r="1" spans="1:10" ht="18.75" x14ac:dyDescent="0.3">
      <c r="J1" s="907"/>
    </row>
    <row r="2" spans="1:10" s="1" customFormat="1" ht="36" customHeight="1" x14ac:dyDescent="0.25">
      <c r="A2" s="2282" t="s">
        <v>1858</v>
      </c>
      <c r="B2" s="2282"/>
      <c r="C2" s="2282"/>
      <c r="D2" s="2282"/>
      <c r="E2" s="2282"/>
      <c r="F2" s="2282"/>
      <c r="G2" s="2282"/>
      <c r="H2" s="2282"/>
      <c r="I2" s="2282"/>
      <c r="J2" s="2282"/>
    </row>
    <row r="3" spans="1:10" s="1" customFormat="1" ht="18.75" x14ac:dyDescent="0.25">
      <c r="A3" s="1956" t="s">
        <v>0</v>
      </c>
      <c r="B3" s="1956"/>
      <c r="C3" s="1956"/>
      <c r="D3" s="1956"/>
      <c r="E3" s="1956"/>
      <c r="F3" s="1956"/>
      <c r="G3" s="1956"/>
      <c r="H3" s="1956"/>
      <c r="I3" s="1956"/>
      <c r="J3" s="1956"/>
    </row>
    <row r="4" spans="1:10" s="2" customFormat="1" ht="18.75" x14ac:dyDescent="0.3">
      <c r="A4" s="2283" t="s">
        <v>1462</v>
      </c>
      <c r="B4" s="2284"/>
      <c r="C4" s="2284"/>
      <c r="D4" s="2284"/>
      <c r="E4" s="2284"/>
      <c r="F4" s="2284"/>
      <c r="G4" s="2284"/>
      <c r="H4" s="2284"/>
      <c r="I4" s="2284"/>
      <c r="J4" s="2284"/>
    </row>
    <row r="5" spans="1:10" s="1" customFormat="1" ht="119.25" customHeight="1" x14ac:dyDescent="0.25">
      <c r="A5" s="1306" t="s">
        <v>1</v>
      </c>
      <c r="B5" s="1307" t="s">
        <v>2</v>
      </c>
      <c r="C5" s="1307" t="s">
        <v>3</v>
      </c>
      <c r="D5" s="1324" t="s">
        <v>1459</v>
      </c>
      <c r="E5" s="1324" t="s">
        <v>1460</v>
      </c>
      <c r="F5" s="1430" t="s">
        <v>4</v>
      </c>
      <c r="G5" s="1307" t="s">
        <v>5</v>
      </c>
      <c r="H5" s="1324" t="s">
        <v>1461</v>
      </c>
      <c r="I5" s="1307" t="s">
        <v>6</v>
      </c>
      <c r="J5" s="1307" t="s">
        <v>7</v>
      </c>
    </row>
    <row r="6" spans="1:10" s="1" customFormat="1" ht="18.75" x14ac:dyDescent="0.25">
      <c r="A6" s="1306" t="s">
        <v>8</v>
      </c>
      <c r="B6" s="1307">
        <v>2</v>
      </c>
      <c r="C6" s="1307">
        <v>3</v>
      </c>
      <c r="D6" s="1431">
        <v>4</v>
      </c>
      <c r="E6" s="1431">
        <v>5</v>
      </c>
      <c r="F6" s="1431">
        <v>6</v>
      </c>
      <c r="G6" s="1307">
        <v>7</v>
      </c>
      <c r="H6" s="1431">
        <v>8</v>
      </c>
      <c r="I6" s="1307">
        <v>9</v>
      </c>
      <c r="J6" s="1307">
        <v>10</v>
      </c>
    </row>
    <row r="7" spans="1:10" s="1" customFormat="1" ht="18.75" x14ac:dyDescent="0.25">
      <c r="A7" s="1306"/>
      <c r="B7" s="2285" t="s">
        <v>756</v>
      </c>
      <c r="C7" s="2285"/>
      <c r="D7" s="2285"/>
      <c r="E7" s="2285"/>
      <c r="F7" s="2285"/>
      <c r="G7" s="2285"/>
      <c r="H7" s="2285"/>
      <c r="I7" s="2285"/>
      <c r="J7" s="2285"/>
    </row>
    <row r="8" spans="1:10" s="3" customFormat="1" ht="99" hidden="1" customHeight="1" x14ac:dyDescent="0.25">
      <c r="A8" s="1432" t="s">
        <v>9</v>
      </c>
      <c r="B8" s="1433" t="s">
        <v>574</v>
      </c>
      <c r="C8" s="1434" t="s">
        <v>19</v>
      </c>
      <c r="D8" s="1312">
        <f>D9+D11</f>
        <v>0</v>
      </c>
      <c r="E8" s="1312">
        <f>E9+E11</f>
        <v>0</v>
      </c>
      <c r="F8" s="1435">
        <v>0</v>
      </c>
      <c r="G8" s="1436"/>
      <c r="H8" s="1312">
        <f>H9</f>
        <v>0</v>
      </c>
      <c r="I8" s="1435">
        <v>0</v>
      </c>
      <c r="J8" s="1436"/>
    </row>
    <row r="9" spans="1:10" s="1" customFormat="1" ht="94.5" hidden="1" customHeight="1" x14ac:dyDescent="0.25">
      <c r="A9" s="1437" t="s">
        <v>10</v>
      </c>
      <c r="B9" s="1411" t="s">
        <v>575</v>
      </c>
      <c r="C9" s="1411" t="s">
        <v>19</v>
      </c>
      <c r="D9" s="1324">
        <v>0</v>
      </c>
      <c r="E9" s="1324">
        <v>0</v>
      </c>
      <c r="F9" s="1430">
        <v>0</v>
      </c>
      <c r="G9" s="1438"/>
      <c r="H9" s="1324">
        <v>0</v>
      </c>
      <c r="I9" s="1430">
        <v>0</v>
      </c>
      <c r="J9" s="2286" t="s">
        <v>757</v>
      </c>
    </row>
    <row r="10" spans="1:10" s="1" customFormat="1" ht="141.75" hidden="1" customHeight="1" x14ac:dyDescent="0.25">
      <c r="A10" s="1439" t="s">
        <v>75</v>
      </c>
      <c r="B10" s="1411" t="s">
        <v>576</v>
      </c>
      <c r="C10" s="1411" t="s">
        <v>19</v>
      </c>
      <c r="D10" s="1324">
        <v>0</v>
      </c>
      <c r="E10" s="1324">
        <v>0</v>
      </c>
      <c r="F10" s="1430">
        <v>0</v>
      </c>
      <c r="G10" s="1440"/>
      <c r="H10" s="1324">
        <v>0</v>
      </c>
      <c r="I10" s="1430">
        <v>0</v>
      </c>
      <c r="J10" s="2286"/>
    </row>
    <row r="11" spans="1:10" s="1" customFormat="1" ht="97.5" hidden="1" customHeight="1" x14ac:dyDescent="0.25">
      <c r="A11" s="1437" t="s">
        <v>11</v>
      </c>
      <c r="B11" s="1411" t="s">
        <v>577</v>
      </c>
      <c r="C11" s="1441" t="s">
        <v>19</v>
      </c>
      <c r="D11" s="1324">
        <v>0</v>
      </c>
      <c r="E11" s="1324">
        <v>0</v>
      </c>
      <c r="F11" s="1430">
        <v>0</v>
      </c>
      <c r="G11" s="1441"/>
      <c r="H11" s="1324">
        <v>0</v>
      </c>
      <c r="I11" s="1430">
        <v>0</v>
      </c>
      <c r="J11" s="1440" t="s">
        <v>392</v>
      </c>
    </row>
    <row r="12" spans="1:10" s="1" customFormat="1" ht="18" customHeight="1" x14ac:dyDescent="0.25">
      <c r="A12" s="2290" t="s">
        <v>9</v>
      </c>
      <c r="B12" s="2291" t="s">
        <v>1261</v>
      </c>
      <c r="C12" s="1442" t="s">
        <v>15</v>
      </c>
      <c r="D12" s="1312">
        <f>D13</f>
        <v>0</v>
      </c>
      <c r="E12" s="1312">
        <f>E13</f>
        <v>0</v>
      </c>
      <c r="F12" s="1312">
        <f>F13</f>
        <v>0</v>
      </c>
      <c r="G12" s="1915"/>
      <c r="H12" s="1312">
        <f>H13</f>
        <v>0</v>
      </c>
      <c r="I12" s="1312">
        <f>I13</f>
        <v>0</v>
      </c>
      <c r="J12" s="2292"/>
    </row>
    <row r="13" spans="1:10" s="1" customFormat="1" ht="16.5" customHeight="1" x14ac:dyDescent="0.25">
      <c r="A13" s="2290"/>
      <c r="B13" s="2291"/>
      <c r="C13" s="2291" t="s">
        <v>16</v>
      </c>
      <c r="D13" s="1915">
        <f>D15</f>
        <v>0</v>
      </c>
      <c r="E13" s="1915">
        <f>E15</f>
        <v>0</v>
      </c>
      <c r="F13" s="1915">
        <v>0</v>
      </c>
      <c r="G13" s="1915"/>
      <c r="H13" s="1915">
        <f>H15</f>
        <v>0</v>
      </c>
      <c r="I13" s="1915">
        <v>0</v>
      </c>
      <c r="J13" s="2292"/>
    </row>
    <row r="14" spans="1:10" s="1" customFormat="1" ht="60.75" customHeight="1" x14ac:dyDescent="0.25">
      <c r="A14" s="2290"/>
      <c r="B14" s="2291"/>
      <c r="C14" s="2291"/>
      <c r="D14" s="1915"/>
      <c r="E14" s="1915"/>
      <c r="F14" s="1915"/>
      <c r="G14" s="1915"/>
      <c r="H14" s="1915"/>
      <c r="I14" s="1915"/>
      <c r="J14" s="2292"/>
    </row>
    <row r="15" spans="1:10" s="1" customFormat="1" ht="357.75" customHeight="1" x14ac:dyDescent="0.25">
      <c r="A15" s="1437" t="s">
        <v>21</v>
      </c>
      <c r="B15" s="1411" t="s">
        <v>1262</v>
      </c>
      <c r="C15" s="2287" t="s">
        <v>1726</v>
      </c>
      <c r="D15" s="2288"/>
      <c r="E15" s="2288"/>
      <c r="F15" s="2288"/>
      <c r="G15" s="2288"/>
      <c r="H15" s="2288"/>
      <c r="I15" s="2288"/>
      <c r="J15" s="2289"/>
    </row>
    <row r="16" spans="1:10" s="1" customFormat="1" ht="24" customHeight="1" x14ac:dyDescent="0.25">
      <c r="A16" s="2299"/>
      <c r="B16" s="2293" t="s">
        <v>580</v>
      </c>
      <c r="C16" s="1433" t="s">
        <v>417</v>
      </c>
      <c r="D16" s="1312">
        <f>D17</f>
        <v>0</v>
      </c>
      <c r="E16" s="1443">
        <f>E17</f>
        <v>0</v>
      </c>
      <c r="F16" s="1443">
        <v>0</v>
      </c>
      <c r="G16" s="1915"/>
      <c r="H16" s="1443">
        <f>H17</f>
        <v>0</v>
      </c>
      <c r="I16" s="1443">
        <v>0</v>
      </c>
      <c r="J16" s="2294"/>
    </row>
    <row r="17" spans="1:13" s="1" customFormat="1" ht="78.75" customHeight="1" x14ac:dyDescent="0.25">
      <c r="A17" s="2299"/>
      <c r="B17" s="2293"/>
      <c r="C17" s="1433" t="s">
        <v>40</v>
      </c>
      <c r="D17" s="1312">
        <f>D15</f>
        <v>0</v>
      </c>
      <c r="E17" s="1443">
        <f>E15</f>
        <v>0</v>
      </c>
      <c r="F17" s="1443">
        <v>0</v>
      </c>
      <c r="G17" s="1915"/>
      <c r="H17" s="1443">
        <f>H15</f>
        <v>0</v>
      </c>
      <c r="I17" s="1443">
        <v>0</v>
      </c>
      <c r="J17" s="2294"/>
      <c r="M17" s="68"/>
    </row>
    <row r="18" spans="1:13" s="1" customFormat="1" ht="20.25" customHeight="1" x14ac:dyDescent="0.25">
      <c r="A18" s="2290" t="s">
        <v>579</v>
      </c>
      <c r="B18" s="2290"/>
      <c r="C18" s="2290"/>
      <c r="D18" s="2290"/>
      <c r="E18" s="2290"/>
      <c r="F18" s="2290"/>
      <c r="G18" s="2290"/>
      <c r="H18" s="2290"/>
      <c r="I18" s="2290"/>
      <c r="J18" s="2290"/>
    </row>
    <row r="19" spans="1:13" s="3" customFormat="1" ht="18.75" customHeight="1" x14ac:dyDescent="0.25">
      <c r="A19" s="2297" t="s">
        <v>9</v>
      </c>
      <c r="B19" s="2291" t="s">
        <v>758</v>
      </c>
      <c r="C19" s="1433" t="s">
        <v>15</v>
      </c>
      <c r="D19" s="1312">
        <f>D20+D21+D22+D23</f>
        <v>79398.720000000001</v>
      </c>
      <c r="E19" s="1312">
        <f>E20+E21+E22+E23</f>
        <v>55519.619999999995</v>
      </c>
      <c r="F19" s="1312">
        <f>E19/D19*100</f>
        <v>69.925081915678234</v>
      </c>
      <c r="G19" s="2298"/>
      <c r="H19" s="1312">
        <f>H20+H21+H22+H23</f>
        <v>55519.619999999995</v>
      </c>
      <c r="I19" s="1312">
        <f>H19/D19*100</f>
        <v>69.925081915678234</v>
      </c>
      <c r="J19" s="2292"/>
    </row>
    <row r="20" spans="1:13" s="3" customFormat="1" ht="72" customHeight="1" x14ac:dyDescent="0.25">
      <c r="A20" s="2297"/>
      <c r="B20" s="2291"/>
      <c r="C20" s="1433" t="s">
        <v>18</v>
      </c>
      <c r="D20" s="1312">
        <f t="shared" ref="D20:E23" si="0">D25</f>
        <v>2605.9</v>
      </c>
      <c r="E20" s="1312">
        <f t="shared" si="0"/>
        <v>2605.86</v>
      </c>
      <c r="F20" s="1312">
        <f t="shared" ref="F20:F23" si="1">E20/D20*100</f>
        <v>99.998465021681568</v>
      </c>
      <c r="G20" s="2298"/>
      <c r="H20" s="1312">
        <f>H25</f>
        <v>2605.86</v>
      </c>
      <c r="I20" s="1312">
        <f t="shared" ref="I20:I23" si="2">H20/D20*100</f>
        <v>99.998465021681568</v>
      </c>
      <c r="J20" s="2292"/>
    </row>
    <row r="21" spans="1:13" s="3" customFormat="1" ht="78.75" customHeight="1" x14ac:dyDescent="0.25">
      <c r="A21" s="2297"/>
      <c r="B21" s="2291"/>
      <c r="C21" s="1433" t="s">
        <v>16</v>
      </c>
      <c r="D21" s="1312">
        <f t="shared" si="0"/>
        <v>11996.5</v>
      </c>
      <c r="E21" s="1312">
        <f t="shared" si="0"/>
        <v>11996.48</v>
      </c>
      <c r="F21" s="1312">
        <f t="shared" si="1"/>
        <v>99.999833284708046</v>
      </c>
      <c r="G21" s="2298"/>
      <c r="H21" s="1312">
        <f>H26</f>
        <v>11996.48</v>
      </c>
      <c r="I21" s="1312">
        <f t="shared" si="2"/>
        <v>99.999833284708046</v>
      </c>
      <c r="J21" s="2292"/>
    </row>
    <row r="22" spans="1:13" s="3" customFormat="1" ht="100.5" customHeight="1" x14ac:dyDescent="0.25">
      <c r="A22" s="2297"/>
      <c r="B22" s="2291"/>
      <c r="C22" s="1433" t="s">
        <v>19</v>
      </c>
      <c r="D22" s="1312">
        <f t="shared" si="0"/>
        <v>15796.32</v>
      </c>
      <c r="E22" s="1312">
        <f t="shared" si="0"/>
        <v>11996.48</v>
      </c>
      <c r="F22" s="1312">
        <f t="shared" si="1"/>
        <v>75.944777011354546</v>
      </c>
      <c r="G22" s="2298"/>
      <c r="H22" s="1312">
        <f>H27</f>
        <v>11996.48</v>
      </c>
      <c r="I22" s="1312">
        <f t="shared" si="2"/>
        <v>75.944777011354546</v>
      </c>
      <c r="J22" s="2292"/>
    </row>
    <row r="23" spans="1:13" s="3" customFormat="1" ht="61.5" customHeight="1" x14ac:dyDescent="0.25">
      <c r="A23" s="2297"/>
      <c r="B23" s="2291"/>
      <c r="C23" s="1433" t="s">
        <v>20</v>
      </c>
      <c r="D23" s="1312">
        <f t="shared" si="0"/>
        <v>49000</v>
      </c>
      <c r="E23" s="1312">
        <f t="shared" si="0"/>
        <v>28920.799999999999</v>
      </c>
      <c r="F23" s="1312">
        <f t="shared" si="1"/>
        <v>59.022040816326523</v>
      </c>
      <c r="G23" s="2298"/>
      <c r="H23" s="1312">
        <f>H28</f>
        <v>28920.799999999999</v>
      </c>
      <c r="I23" s="1312">
        <f t="shared" si="2"/>
        <v>59.022040816326523</v>
      </c>
      <c r="J23" s="2292"/>
    </row>
    <row r="24" spans="1:13" s="1" customFormat="1" ht="30.75" customHeight="1" x14ac:dyDescent="0.25">
      <c r="A24" s="2295" t="s">
        <v>10</v>
      </c>
      <c r="B24" s="2296" t="s">
        <v>578</v>
      </c>
      <c r="C24" s="1444" t="s">
        <v>15</v>
      </c>
      <c r="D24" s="1722">
        <f>D25+D26+D27+D28</f>
        <v>79398.720000000001</v>
      </c>
      <c r="E24" s="1722">
        <f>E25+E26+E27+E28</f>
        <v>55519.619999999995</v>
      </c>
      <c r="F24" s="1722">
        <f>E24/D24*100</f>
        <v>69.925081915678234</v>
      </c>
      <c r="G24" s="2108" t="s">
        <v>1727</v>
      </c>
      <c r="H24" s="1722">
        <f>H25+H26+H27+H28</f>
        <v>55519.619999999995</v>
      </c>
      <c r="I24" s="1722">
        <f>H24/D24*100</f>
        <v>69.925081915678234</v>
      </c>
      <c r="J24" s="2296"/>
    </row>
    <row r="25" spans="1:13" s="1" customFormat="1" ht="60" customHeight="1" x14ac:dyDescent="0.25">
      <c r="A25" s="2295"/>
      <c r="B25" s="2296"/>
      <c r="C25" s="1444" t="s">
        <v>18</v>
      </c>
      <c r="D25" s="1722">
        <v>2605.9</v>
      </c>
      <c r="E25" s="1722">
        <v>2605.86</v>
      </c>
      <c r="F25" s="1722">
        <f>E25/D25*100</f>
        <v>99.998465021681568</v>
      </c>
      <c r="G25" s="2108"/>
      <c r="H25" s="1722">
        <f>E25</f>
        <v>2605.86</v>
      </c>
      <c r="I25" s="1722">
        <f t="shared" ref="I25:I28" si="3">H25/D25*100</f>
        <v>99.998465021681568</v>
      </c>
      <c r="J25" s="2296"/>
    </row>
    <row r="26" spans="1:13" s="1" customFormat="1" ht="85.5" customHeight="1" x14ac:dyDescent="0.25">
      <c r="A26" s="2295"/>
      <c r="B26" s="2296"/>
      <c r="C26" s="1444" t="s">
        <v>16</v>
      </c>
      <c r="D26" s="1722">
        <v>11996.5</v>
      </c>
      <c r="E26" s="1722">
        <v>11996.48</v>
      </c>
      <c r="F26" s="1722">
        <f t="shared" ref="F26:F28" si="4">E26/D26*100</f>
        <v>99.999833284708046</v>
      </c>
      <c r="G26" s="2108"/>
      <c r="H26" s="1722">
        <f>E26</f>
        <v>11996.48</v>
      </c>
      <c r="I26" s="1722">
        <f t="shared" si="3"/>
        <v>99.999833284708046</v>
      </c>
      <c r="J26" s="2296"/>
    </row>
    <row r="27" spans="1:13" s="1" customFormat="1" ht="96.75" customHeight="1" x14ac:dyDescent="0.25">
      <c r="A27" s="2295"/>
      <c r="B27" s="2296"/>
      <c r="C27" s="1444" t="s">
        <v>19</v>
      </c>
      <c r="D27" s="1722">
        <v>15796.32</v>
      </c>
      <c r="E27" s="1722">
        <v>11996.48</v>
      </c>
      <c r="F27" s="1722">
        <f t="shared" si="4"/>
        <v>75.944777011354546</v>
      </c>
      <c r="G27" s="2108"/>
      <c r="H27" s="1722">
        <f>E27</f>
        <v>11996.48</v>
      </c>
      <c r="I27" s="1722">
        <f t="shared" si="3"/>
        <v>75.944777011354546</v>
      </c>
      <c r="J27" s="2296"/>
    </row>
    <row r="28" spans="1:13" s="1" customFormat="1" ht="166.5" customHeight="1" x14ac:dyDescent="0.25">
      <c r="A28" s="2295"/>
      <c r="B28" s="2296"/>
      <c r="C28" s="1445" t="s">
        <v>20</v>
      </c>
      <c r="D28" s="1722">
        <v>49000</v>
      </c>
      <c r="E28" s="1722">
        <v>28920.799999999999</v>
      </c>
      <c r="F28" s="1722">
        <f t="shared" si="4"/>
        <v>59.022040816326523</v>
      </c>
      <c r="G28" s="2108"/>
      <c r="H28" s="1722">
        <f>E28</f>
        <v>28920.799999999999</v>
      </c>
      <c r="I28" s="1722">
        <f t="shared" si="3"/>
        <v>59.022040816326523</v>
      </c>
      <c r="J28" s="2296"/>
    </row>
    <row r="29" spans="1:13" s="1" customFormat="1" ht="28.5" customHeight="1" x14ac:dyDescent="0.25">
      <c r="A29" s="2299"/>
      <c r="B29" s="2293" t="s">
        <v>581</v>
      </c>
      <c r="C29" s="1433" t="s">
        <v>15</v>
      </c>
      <c r="D29" s="1312">
        <f>D30+D31+D32+D33</f>
        <v>79398.720000000001</v>
      </c>
      <c r="E29" s="1312">
        <f>E30+E31+E32+E33</f>
        <v>55519.619999999995</v>
      </c>
      <c r="F29" s="1312">
        <f>E29/D29*100</f>
        <v>69.925081915678234</v>
      </c>
      <c r="G29" s="1917"/>
      <c r="H29" s="1312">
        <f>H30+H31+H32+H33</f>
        <v>55519.619999999995</v>
      </c>
      <c r="I29" s="1312">
        <f>H29/D29*100</f>
        <v>69.925081915678234</v>
      </c>
      <c r="J29" s="2294"/>
    </row>
    <row r="30" spans="1:13" s="1" customFormat="1" ht="76.5" customHeight="1" x14ac:dyDescent="0.25">
      <c r="A30" s="2299"/>
      <c r="B30" s="2293"/>
      <c r="C30" s="1433" t="s">
        <v>18</v>
      </c>
      <c r="D30" s="1312">
        <f t="shared" ref="D30:E33" si="5">D20</f>
        <v>2605.9</v>
      </c>
      <c r="E30" s="1312">
        <f t="shared" si="5"/>
        <v>2605.86</v>
      </c>
      <c r="F30" s="1312">
        <f t="shared" ref="F30:F33" si="6">E30/D30*100</f>
        <v>99.998465021681568</v>
      </c>
      <c r="G30" s="1917"/>
      <c r="H30" s="1312">
        <f>H20</f>
        <v>2605.86</v>
      </c>
      <c r="I30" s="1312">
        <f t="shared" ref="I30:I33" si="7">H30/D30*100</f>
        <v>99.998465021681568</v>
      </c>
      <c r="J30" s="2294"/>
    </row>
    <row r="31" spans="1:13" s="1" customFormat="1" ht="73.5" customHeight="1" x14ac:dyDescent="0.25">
      <c r="A31" s="2299"/>
      <c r="B31" s="2293"/>
      <c r="C31" s="1433" t="s">
        <v>16</v>
      </c>
      <c r="D31" s="1312">
        <f t="shared" si="5"/>
        <v>11996.5</v>
      </c>
      <c r="E31" s="1312">
        <f t="shared" si="5"/>
        <v>11996.48</v>
      </c>
      <c r="F31" s="1312">
        <f t="shared" si="6"/>
        <v>99.999833284708046</v>
      </c>
      <c r="G31" s="1917"/>
      <c r="H31" s="1312">
        <f>H21</f>
        <v>11996.48</v>
      </c>
      <c r="I31" s="1312">
        <f t="shared" si="7"/>
        <v>99.999833284708046</v>
      </c>
      <c r="J31" s="2294"/>
    </row>
    <row r="32" spans="1:13" s="1" customFormat="1" ht="95.25" customHeight="1" x14ac:dyDescent="0.25">
      <c r="A32" s="2299"/>
      <c r="B32" s="2293"/>
      <c r="C32" s="1433" t="s">
        <v>19</v>
      </c>
      <c r="D32" s="1312">
        <f t="shared" si="5"/>
        <v>15796.32</v>
      </c>
      <c r="E32" s="1312">
        <f t="shared" si="5"/>
        <v>11996.48</v>
      </c>
      <c r="F32" s="1312">
        <f t="shared" si="6"/>
        <v>75.944777011354546</v>
      </c>
      <c r="G32" s="1917"/>
      <c r="H32" s="1312">
        <f>H22</f>
        <v>11996.48</v>
      </c>
      <c r="I32" s="1312">
        <f t="shared" si="7"/>
        <v>75.944777011354546</v>
      </c>
      <c r="J32" s="2294"/>
    </row>
    <row r="33" spans="1:13" s="1" customFormat="1" ht="60" customHeight="1" x14ac:dyDescent="0.25">
      <c r="A33" s="2299"/>
      <c r="B33" s="2293"/>
      <c r="C33" s="1433" t="s">
        <v>20</v>
      </c>
      <c r="D33" s="1312">
        <f t="shared" si="5"/>
        <v>49000</v>
      </c>
      <c r="E33" s="1312">
        <f t="shared" si="5"/>
        <v>28920.799999999999</v>
      </c>
      <c r="F33" s="1312">
        <f t="shared" si="6"/>
        <v>59.022040816326523</v>
      </c>
      <c r="G33" s="1917"/>
      <c r="H33" s="1312">
        <f>H23</f>
        <v>28920.799999999999</v>
      </c>
      <c r="I33" s="1312">
        <f t="shared" si="7"/>
        <v>59.022040816326523</v>
      </c>
      <c r="J33" s="2294"/>
    </row>
    <row r="34" spans="1:13" s="1" customFormat="1" ht="45.75" customHeight="1" x14ac:dyDescent="0.25">
      <c r="A34" s="2290" t="s">
        <v>582</v>
      </c>
      <c r="B34" s="2290"/>
      <c r="C34" s="2290"/>
      <c r="D34" s="2290"/>
      <c r="E34" s="2290"/>
      <c r="F34" s="2290"/>
      <c r="G34" s="2290"/>
      <c r="H34" s="2290"/>
      <c r="I34" s="2290"/>
      <c r="J34" s="2290"/>
    </row>
    <row r="35" spans="1:13" s="1" customFormat="1" ht="36" customHeight="1" x14ac:dyDescent="0.25">
      <c r="A35" s="2297" t="s">
        <v>9</v>
      </c>
      <c r="B35" s="2291" t="s">
        <v>1350</v>
      </c>
      <c r="C35" s="1433" t="s">
        <v>15</v>
      </c>
      <c r="D35" s="1312">
        <f>D36</f>
        <v>103096</v>
      </c>
      <c r="E35" s="1312">
        <f>E36</f>
        <v>0</v>
      </c>
      <c r="F35" s="1443">
        <f>E35/D35*100</f>
        <v>0</v>
      </c>
      <c r="G35" s="2298"/>
      <c r="H35" s="1443">
        <f>E35</f>
        <v>0</v>
      </c>
      <c r="I35" s="1443">
        <f>H35/D35*100</f>
        <v>0</v>
      </c>
      <c r="J35" s="2292"/>
    </row>
    <row r="36" spans="1:13" s="1" customFormat="1" ht="114" customHeight="1" x14ac:dyDescent="0.25">
      <c r="A36" s="2297"/>
      <c r="B36" s="2291"/>
      <c r="C36" s="1446" t="s">
        <v>16</v>
      </c>
      <c r="D36" s="1312">
        <f t="shared" ref="D36:E36" si="8">D38</f>
        <v>103096</v>
      </c>
      <c r="E36" s="1443">
        <f t="shared" si="8"/>
        <v>0</v>
      </c>
      <c r="F36" s="1443">
        <f t="shared" ref="F36" si="9">E36/D36*100</f>
        <v>0</v>
      </c>
      <c r="G36" s="2298"/>
      <c r="H36" s="1443">
        <f t="shared" ref="H36" si="10">H38</f>
        <v>0</v>
      </c>
      <c r="I36" s="1443">
        <f t="shared" ref="I36" si="11">H36/D36*100</f>
        <v>0</v>
      </c>
      <c r="J36" s="2292"/>
      <c r="M36" s="1447"/>
    </row>
    <row r="37" spans="1:13" s="1" customFormat="1" ht="29.25" customHeight="1" x14ac:dyDescent="0.25">
      <c r="A37" s="2310" t="s">
        <v>21</v>
      </c>
      <c r="B37" s="2300" t="s">
        <v>1324</v>
      </c>
      <c r="C37" s="1411" t="s">
        <v>15</v>
      </c>
      <c r="D37" s="1324">
        <f>D38</f>
        <v>103096</v>
      </c>
      <c r="E37" s="1316">
        <f>E38</f>
        <v>0</v>
      </c>
      <c r="F37" s="1316">
        <f>E37/D37*100</f>
        <v>0</v>
      </c>
      <c r="G37" s="1938" t="s">
        <v>1728</v>
      </c>
      <c r="H37" s="1316">
        <f>H38</f>
        <v>0</v>
      </c>
      <c r="I37" s="1316">
        <f>H37/D37*100</f>
        <v>0</v>
      </c>
      <c r="J37" s="2300" t="s">
        <v>1719</v>
      </c>
    </row>
    <row r="38" spans="1:13" s="1" customFormat="1" ht="174" customHeight="1" x14ac:dyDescent="0.25">
      <c r="A38" s="2310"/>
      <c r="B38" s="2300"/>
      <c r="C38" s="1448" t="s">
        <v>16</v>
      </c>
      <c r="D38" s="1324">
        <v>103096</v>
      </c>
      <c r="E38" s="1316">
        <v>0</v>
      </c>
      <c r="F38" s="1316">
        <f>E38/D38*100</f>
        <v>0</v>
      </c>
      <c r="G38" s="1938"/>
      <c r="H38" s="1316">
        <f>E38</f>
        <v>0</v>
      </c>
      <c r="I38" s="1316">
        <f t="shared" ref="I38" si="12">H38/D38*100</f>
        <v>0</v>
      </c>
      <c r="J38" s="2300"/>
    </row>
    <row r="39" spans="1:13" s="1" customFormat="1" ht="84" customHeight="1" x14ac:dyDescent="0.25">
      <c r="A39" s="1449" t="s">
        <v>11</v>
      </c>
      <c r="B39" s="1411" t="s">
        <v>1729</v>
      </c>
      <c r="C39" s="1448" t="s">
        <v>16</v>
      </c>
      <c r="D39" s="1324">
        <v>60645</v>
      </c>
      <c r="E39" s="1316">
        <v>0</v>
      </c>
      <c r="F39" s="1316">
        <f>E39/D39*100</f>
        <v>0</v>
      </c>
      <c r="G39" s="1323" t="s">
        <v>1730</v>
      </c>
      <c r="H39" s="1722">
        <f>E39</f>
        <v>0</v>
      </c>
      <c r="I39" s="1722">
        <f t="shared" ref="I39" si="13">H39/D39*100</f>
        <v>0</v>
      </c>
      <c r="J39" s="1411" t="s">
        <v>1859</v>
      </c>
    </row>
    <row r="40" spans="1:13" s="1" customFormat="1" ht="93" customHeight="1" x14ac:dyDescent="0.25">
      <c r="A40" s="1450"/>
      <c r="B40" s="1435" t="s">
        <v>68</v>
      </c>
      <c r="C40" s="1436" t="s">
        <v>16</v>
      </c>
      <c r="D40" s="1312">
        <f>D36</f>
        <v>103096</v>
      </c>
      <c r="E40" s="1443">
        <f>E36</f>
        <v>0</v>
      </c>
      <c r="F40" s="1443">
        <f t="shared" ref="F40" si="14">E40/D40*100</f>
        <v>0</v>
      </c>
      <c r="G40" s="1339"/>
      <c r="H40" s="1443">
        <f>H36</f>
        <v>0</v>
      </c>
      <c r="I40" s="1443">
        <f t="shared" ref="I40" si="15">H40/D40*100</f>
        <v>0</v>
      </c>
      <c r="J40" s="1430"/>
    </row>
    <row r="41" spans="1:13" s="1" customFormat="1" ht="27.75" customHeight="1" x14ac:dyDescent="0.25">
      <c r="A41" s="2293" t="s">
        <v>1409</v>
      </c>
      <c r="B41" s="2293"/>
      <c r="C41" s="2293"/>
      <c r="D41" s="2293"/>
      <c r="E41" s="2293"/>
      <c r="F41" s="2293"/>
      <c r="G41" s="2293"/>
      <c r="H41" s="2293"/>
      <c r="I41" s="2293"/>
      <c r="J41" s="2293"/>
    </row>
    <row r="42" spans="1:13" s="1" customFormat="1" ht="29.25" customHeight="1" x14ac:dyDescent="0.25">
      <c r="A42" s="2297" t="s">
        <v>9</v>
      </c>
      <c r="B42" s="2291" t="s">
        <v>1263</v>
      </c>
      <c r="C42" s="1433" t="s">
        <v>15</v>
      </c>
      <c r="D42" s="1312">
        <f>D43+D44+D45</f>
        <v>0</v>
      </c>
      <c r="E42" s="1312">
        <f>E43+E44+E45</f>
        <v>0</v>
      </c>
      <c r="F42" s="1312">
        <v>0</v>
      </c>
      <c r="G42" s="1915"/>
      <c r="H42" s="1312">
        <f>H43+H44+H45</f>
        <v>0</v>
      </c>
      <c r="I42" s="1312">
        <v>0</v>
      </c>
      <c r="J42" s="2293"/>
    </row>
    <row r="43" spans="1:13" s="1" customFormat="1" ht="58.5" customHeight="1" x14ac:dyDescent="0.25">
      <c r="A43" s="2297"/>
      <c r="B43" s="2291"/>
      <c r="C43" s="1433" t="s">
        <v>18</v>
      </c>
      <c r="D43" s="1312">
        <f t="shared" ref="D43:E45" si="16">D49</f>
        <v>0</v>
      </c>
      <c r="E43" s="1312">
        <f t="shared" si="16"/>
        <v>0</v>
      </c>
      <c r="F43" s="1312">
        <v>0</v>
      </c>
      <c r="G43" s="1915"/>
      <c r="H43" s="1312">
        <f>H49</f>
        <v>0</v>
      </c>
      <c r="I43" s="1312">
        <v>0</v>
      </c>
      <c r="J43" s="2293"/>
    </row>
    <row r="44" spans="1:13" s="1" customFormat="1" ht="78.75" hidden="1" customHeight="1" x14ac:dyDescent="0.25">
      <c r="A44" s="2297"/>
      <c r="B44" s="2291"/>
      <c r="C44" s="1433" t="s">
        <v>16</v>
      </c>
      <c r="D44" s="1312">
        <f t="shared" si="16"/>
        <v>0</v>
      </c>
      <c r="E44" s="1312">
        <f t="shared" si="16"/>
        <v>0</v>
      </c>
      <c r="F44" s="1312">
        <v>0</v>
      </c>
      <c r="G44" s="1915"/>
      <c r="H44" s="1312">
        <f>H50</f>
        <v>0</v>
      </c>
      <c r="I44" s="1312">
        <v>0</v>
      </c>
      <c r="J44" s="2293"/>
    </row>
    <row r="45" spans="1:13" s="1" customFormat="1" ht="93.75" hidden="1" customHeight="1" x14ac:dyDescent="0.25">
      <c r="A45" s="2297"/>
      <c r="B45" s="2291"/>
      <c r="C45" s="1433" t="s">
        <v>19</v>
      </c>
      <c r="D45" s="1312">
        <f t="shared" si="16"/>
        <v>0</v>
      </c>
      <c r="E45" s="1312">
        <f t="shared" si="16"/>
        <v>0</v>
      </c>
      <c r="F45" s="1312">
        <v>0</v>
      </c>
      <c r="G45" s="1915"/>
      <c r="H45" s="1312">
        <f>H51</f>
        <v>0</v>
      </c>
      <c r="I45" s="1312">
        <v>0</v>
      </c>
      <c r="J45" s="2293"/>
    </row>
    <row r="46" spans="1:13" s="1" customFormat="1" ht="75" customHeight="1" x14ac:dyDescent="0.25">
      <c r="A46" s="2297"/>
      <c r="B46" s="2291"/>
      <c r="C46" s="1433" t="s">
        <v>16</v>
      </c>
      <c r="D46" s="1312">
        <v>0</v>
      </c>
      <c r="E46" s="1312">
        <v>0</v>
      </c>
      <c r="F46" s="1312">
        <v>0</v>
      </c>
      <c r="G46" s="1915"/>
      <c r="H46" s="1312">
        <v>0</v>
      </c>
      <c r="I46" s="1312">
        <v>0</v>
      </c>
      <c r="J46" s="2293"/>
    </row>
    <row r="47" spans="1:13" s="1" customFormat="1" ht="94.5" customHeight="1" x14ac:dyDescent="0.25">
      <c r="A47" s="2297"/>
      <c r="B47" s="2291"/>
      <c r="C47" s="1433" t="s">
        <v>19</v>
      </c>
      <c r="D47" s="1312">
        <v>0</v>
      </c>
      <c r="E47" s="1312">
        <v>0</v>
      </c>
      <c r="F47" s="1312">
        <v>0</v>
      </c>
      <c r="G47" s="1915"/>
      <c r="H47" s="1312">
        <v>0</v>
      </c>
      <c r="I47" s="1312">
        <v>0</v>
      </c>
      <c r="J47" s="2293"/>
    </row>
    <row r="48" spans="1:13" s="1" customFormat="1" ht="18" customHeight="1" x14ac:dyDescent="0.25">
      <c r="A48" s="2292" t="s">
        <v>21</v>
      </c>
      <c r="B48" s="2300" t="s">
        <v>1264</v>
      </c>
      <c r="C48" s="2301" t="s">
        <v>1731</v>
      </c>
      <c r="D48" s="2302"/>
      <c r="E48" s="2302"/>
      <c r="F48" s="2302"/>
      <c r="G48" s="2302"/>
      <c r="H48" s="2302"/>
      <c r="I48" s="2302"/>
      <c r="J48" s="2303"/>
    </row>
    <row r="49" spans="1:10" s="1" customFormat="1" ht="54" customHeight="1" x14ac:dyDescent="0.25">
      <c r="A49" s="2292"/>
      <c r="B49" s="2300"/>
      <c r="C49" s="2304"/>
      <c r="D49" s="2305"/>
      <c r="E49" s="2305"/>
      <c r="F49" s="2305"/>
      <c r="G49" s="2305"/>
      <c r="H49" s="2305"/>
      <c r="I49" s="2305"/>
      <c r="J49" s="2306"/>
    </row>
    <row r="50" spans="1:10" s="1" customFormat="1" ht="75.75" hidden="1" customHeight="1" x14ac:dyDescent="0.25">
      <c r="A50" s="2292"/>
      <c r="B50" s="2300"/>
      <c r="C50" s="2304"/>
      <c r="D50" s="2305"/>
      <c r="E50" s="2305"/>
      <c r="F50" s="2305"/>
      <c r="G50" s="2305"/>
      <c r="H50" s="2305"/>
      <c r="I50" s="2305"/>
      <c r="J50" s="2306"/>
    </row>
    <row r="51" spans="1:10" s="1" customFormat="1" ht="96" hidden="1" customHeight="1" x14ac:dyDescent="0.25">
      <c r="A51" s="2292"/>
      <c r="B51" s="2300"/>
      <c r="C51" s="2304"/>
      <c r="D51" s="2305"/>
      <c r="E51" s="2305"/>
      <c r="F51" s="2305"/>
      <c r="G51" s="2305"/>
      <c r="H51" s="2305"/>
      <c r="I51" s="2305"/>
      <c r="J51" s="2306"/>
    </row>
    <row r="52" spans="1:10" s="1" customFormat="1" ht="39.75" hidden="1" customHeight="1" x14ac:dyDescent="0.25">
      <c r="A52" s="2292"/>
      <c r="B52" s="2300"/>
      <c r="C52" s="2304"/>
      <c r="D52" s="2305"/>
      <c r="E52" s="2305"/>
      <c r="F52" s="2305"/>
      <c r="G52" s="2305"/>
      <c r="H52" s="2305"/>
      <c r="I52" s="2305"/>
      <c r="J52" s="2306"/>
    </row>
    <row r="53" spans="1:10" s="1" customFormat="1" ht="72" customHeight="1" x14ac:dyDescent="0.25">
      <c r="A53" s="2292"/>
      <c r="B53" s="2300"/>
      <c r="C53" s="2304"/>
      <c r="D53" s="2305"/>
      <c r="E53" s="2305"/>
      <c r="F53" s="2305"/>
      <c r="G53" s="2305"/>
      <c r="H53" s="2305"/>
      <c r="I53" s="2305"/>
      <c r="J53" s="2306"/>
    </row>
    <row r="54" spans="1:10" s="1" customFormat="1" ht="60" customHeight="1" x14ac:dyDescent="0.25">
      <c r="A54" s="2292"/>
      <c r="B54" s="2300"/>
      <c r="C54" s="2307"/>
      <c r="D54" s="2308"/>
      <c r="E54" s="2308"/>
      <c r="F54" s="2308"/>
      <c r="G54" s="2308"/>
      <c r="H54" s="2308"/>
      <c r="I54" s="2308"/>
      <c r="J54" s="2309"/>
    </row>
    <row r="55" spans="1:10" s="1" customFormat="1" ht="213" customHeight="1" x14ac:dyDescent="0.25">
      <c r="A55" s="1451" t="s">
        <v>12</v>
      </c>
      <c r="B55" s="1433" t="s">
        <v>1265</v>
      </c>
      <c r="C55" s="1442"/>
      <c r="D55" s="1312">
        <v>0</v>
      </c>
      <c r="E55" s="1312">
        <v>0</v>
      </c>
      <c r="F55" s="1312">
        <v>0</v>
      </c>
      <c r="G55" s="1452"/>
      <c r="H55" s="1312">
        <v>0</v>
      </c>
      <c r="I55" s="1312">
        <v>0</v>
      </c>
      <c r="J55" s="1442"/>
    </row>
    <row r="56" spans="1:10" s="1" customFormat="1" ht="116.25" customHeight="1" x14ac:dyDescent="0.25">
      <c r="A56" s="1451"/>
      <c r="B56" s="1411" t="s">
        <v>1732</v>
      </c>
      <c r="C56" s="2313" t="s">
        <v>1731</v>
      </c>
      <c r="D56" s="2314"/>
      <c r="E56" s="2314"/>
      <c r="F56" s="2314"/>
      <c r="G56" s="2314"/>
      <c r="H56" s="2314"/>
      <c r="I56" s="2314"/>
      <c r="J56" s="2315"/>
    </row>
    <row r="57" spans="1:10" s="1" customFormat="1" ht="153.75" customHeight="1" x14ac:dyDescent="0.25">
      <c r="A57" s="1453"/>
      <c r="B57" s="1454" t="s">
        <v>1733</v>
      </c>
      <c r="C57" s="2316" t="s">
        <v>1731</v>
      </c>
      <c r="D57" s="2316"/>
      <c r="E57" s="2316"/>
      <c r="F57" s="2316"/>
      <c r="G57" s="2316"/>
      <c r="H57" s="2316"/>
      <c r="I57" s="2316"/>
      <c r="J57" s="2316"/>
    </row>
    <row r="58" spans="1:10" s="1" customFormat="1" ht="75" hidden="1" customHeight="1" x14ac:dyDescent="0.25">
      <c r="A58" s="2297"/>
      <c r="B58" s="2291"/>
      <c r="C58" s="1433" t="s">
        <v>16</v>
      </c>
      <c r="D58" s="1455">
        <f t="shared" ref="D58:E60" si="17">D61</f>
        <v>0</v>
      </c>
      <c r="E58" s="1455">
        <f t="shared" si="17"/>
        <v>0</v>
      </c>
      <c r="F58" s="1456">
        <v>0</v>
      </c>
      <c r="G58" s="2317"/>
      <c r="H58" s="1455">
        <f t="shared" ref="H58:H60" si="18">H61</f>
        <v>0</v>
      </c>
      <c r="I58" s="1456">
        <v>0</v>
      </c>
      <c r="J58" s="2317"/>
    </row>
    <row r="59" spans="1:10" s="1" customFormat="1" ht="95.25" hidden="1" customHeight="1" x14ac:dyDescent="0.25">
      <c r="A59" s="2297"/>
      <c r="B59" s="2291"/>
      <c r="C59" s="1433" t="s">
        <v>19</v>
      </c>
      <c r="D59" s="1455">
        <f t="shared" si="17"/>
        <v>0</v>
      </c>
      <c r="E59" s="1455">
        <f t="shared" si="17"/>
        <v>0</v>
      </c>
      <c r="F59" s="1456">
        <v>0</v>
      </c>
      <c r="G59" s="2317"/>
      <c r="H59" s="1455">
        <f t="shared" si="18"/>
        <v>0</v>
      </c>
      <c r="I59" s="1456">
        <v>0</v>
      </c>
      <c r="J59" s="2317"/>
    </row>
    <row r="60" spans="1:10" s="1" customFormat="1" ht="57.75" hidden="1" customHeight="1" x14ac:dyDescent="0.25">
      <c r="A60" s="2297"/>
      <c r="B60" s="2291"/>
      <c r="C60" s="1433" t="s">
        <v>20</v>
      </c>
      <c r="D60" s="1455">
        <f t="shared" si="17"/>
        <v>0</v>
      </c>
      <c r="E60" s="1455">
        <f t="shared" si="17"/>
        <v>0</v>
      </c>
      <c r="F60" s="1456">
        <v>0</v>
      </c>
      <c r="G60" s="2317"/>
      <c r="H60" s="1455">
        <f t="shared" si="18"/>
        <v>0</v>
      </c>
      <c r="I60" s="1456">
        <v>0</v>
      </c>
      <c r="J60" s="2317"/>
    </row>
    <row r="61" spans="1:10" s="1" customFormat="1" ht="78" hidden="1" customHeight="1" x14ac:dyDescent="0.25">
      <c r="A61" s="2292"/>
      <c r="B61" s="2300"/>
      <c r="C61" s="1411" t="s">
        <v>16</v>
      </c>
      <c r="D61" s="1324">
        <v>0</v>
      </c>
      <c r="E61" s="1324">
        <v>0</v>
      </c>
      <c r="F61" s="1430">
        <v>0</v>
      </c>
      <c r="G61" s="2312"/>
      <c r="H61" s="1324">
        <v>0</v>
      </c>
      <c r="I61" s="1430">
        <v>0</v>
      </c>
      <c r="J61" s="2312"/>
    </row>
    <row r="62" spans="1:10" s="1" customFormat="1" ht="95.25" hidden="1" customHeight="1" x14ac:dyDescent="0.25">
      <c r="A62" s="2292"/>
      <c r="B62" s="2300"/>
      <c r="C62" s="1411" t="s">
        <v>19</v>
      </c>
      <c r="D62" s="1324">
        <v>0</v>
      </c>
      <c r="E62" s="1324">
        <v>0</v>
      </c>
      <c r="F62" s="1430">
        <v>0</v>
      </c>
      <c r="G62" s="2312"/>
      <c r="H62" s="1324">
        <v>0</v>
      </c>
      <c r="I62" s="1430">
        <v>0</v>
      </c>
      <c r="J62" s="2312"/>
    </row>
    <row r="63" spans="1:10" s="1" customFormat="1" ht="41.25" hidden="1" customHeight="1" x14ac:dyDescent="0.25">
      <c r="A63" s="2292"/>
      <c r="B63" s="2300"/>
      <c r="C63" s="1411" t="s">
        <v>20</v>
      </c>
      <c r="D63" s="1324">
        <v>0</v>
      </c>
      <c r="E63" s="1324">
        <v>0</v>
      </c>
      <c r="F63" s="1430">
        <v>0</v>
      </c>
      <c r="G63" s="2312"/>
      <c r="H63" s="1324">
        <v>0</v>
      </c>
      <c r="I63" s="1430">
        <v>0</v>
      </c>
      <c r="J63" s="2312"/>
    </row>
    <row r="64" spans="1:10" s="1" customFormat="1" ht="24.75" customHeight="1" x14ac:dyDescent="0.25">
      <c r="A64" s="2299"/>
      <c r="B64" s="2293" t="s">
        <v>1266</v>
      </c>
      <c r="C64" s="1433" t="s">
        <v>15</v>
      </c>
      <c r="D64" s="1312">
        <f>D69+D70</f>
        <v>0</v>
      </c>
      <c r="E64" s="1312">
        <f t="shared" ref="E64:F64" si="19">E69+E70</f>
        <v>0</v>
      </c>
      <c r="F64" s="1312">
        <f t="shared" si="19"/>
        <v>0</v>
      </c>
      <c r="G64" s="1917"/>
      <c r="H64" s="1312">
        <v>0</v>
      </c>
      <c r="I64" s="1312">
        <v>0</v>
      </c>
      <c r="J64" s="2290"/>
    </row>
    <row r="65" spans="1:10" s="1" customFormat="1" ht="70.5" customHeight="1" x14ac:dyDescent="0.25">
      <c r="A65" s="2299"/>
      <c r="B65" s="2293"/>
      <c r="C65" s="1433" t="s">
        <v>18</v>
      </c>
      <c r="D65" s="1312">
        <f>D43</f>
        <v>0</v>
      </c>
      <c r="E65" s="1312">
        <f>E49</f>
        <v>0</v>
      </c>
      <c r="F65" s="1312">
        <f>F49</f>
        <v>0</v>
      </c>
      <c r="G65" s="1917"/>
      <c r="H65" s="1312">
        <v>0</v>
      </c>
      <c r="I65" s="1312">
        <v>0</v>
      </c>
      <c r="J65" s="2290"/>
    </row>
    <row r="66" spans="1:10" s="1" customFormat="1" ht="76.5" hidden="1" customHeight="1" x14ac:dyDescent="0.25">
      <c r="A66" s="2299"/>
      <c r="B66" s="2293"/>
      <c r="C66" s="1433" t="s">
        <v>16</v>
      </c>
      <c r="D66" s="1312">
        <f>D44+D55+D58</f>
        <v>0</v>
      </c>
      <c r="E66" s="1312">
        <f>E44+E55+E58</f>
        <v>0</v>
      </c>
      <c r="F66" s="1312">
        <v>0</v>
      </c>
      <c r="G66" s="1917"/>
      <c r="H66" s="1312">
        <f>H44+H55+H58</f>
        <v>0</v>
      </c>
      <c r="I66" s="1312">
        <v>0</v>
      </c>
      <c r="J66" s="2290"/>
    </row>
    <row r="67" spans="1:10" s="1" customFormat="1" ht="93.75" hidden="1" customHeight="1" x14ac:dyDescent="0.3">
      <c r="A67" s="2299"/>
      <c r="B67" s="2293"/>
      <c r="C67" s="1457" t="s">
        <v>19</v>
      </c>
      <c r="D67" s="1312">
        <f>D45+D55+D59</f>
        <v>0</v>
      </c>
      <c r="E67" s="1312">
        <f>E45+E55+E59</f>
        <v>0</v>
      </c>
      <c r="F67" s="1312">
        <v>0</v>
      </c>
      <c r="G67" s="1917"/>
      <c r="H67" s="1312">
        <f>H45+H55+H59</f>
        <v>0</v>
      </c>
      <c r="I67" s="1312">
        <v>0</v>
      </c>
      <c r="J67" s="2290"/>
    </row>
    <row r="68" spans="1:10" s="1" customFormat="1" ht="35.25" hidden="1" customHeight="1" x14ac:dyDescent="0.25">
      <c r="A68" s="2299"/>
      <c r="B68" s="2293"/>
      <c r="C68" s="1433" t="s">
        <v>20</v>
      </c>
      <c r="D68" s="1312" t="e">
        <f>#REF!+D55+D60</f>
        <v>#REF!</v>
      </c>
      <c r="E68" s="1312" t="e">
        <f>#REF!+E55+E60</f>
        <v>#REF!</v>
      </c>
      <c r="F68" s="1312">
        <v>0</v>
      </c>
      <c r="G68" s="1917"/>
      <c r="H68" s="1312" t="e">
        <f>#REF!+H55+H60</f>
        <v>#REF!</v>
      </c>
      <c r="I68" s="1312">
        <v>0</v>
      </c>
      <c r="J68" s="2290"/>
    </row>
    <row r="69" spans="1:10" s="1" customFormat="1" ht="76.5" customHeight="1" x14ac:dyDescent="0.25">
      <c r="A69" s="2299"/>
      <c r="B69" s="2293"/>
      <c r="C69" s="1433" t="s">
        <v>16</v>
      </c>
      <c r="D69" s="1312">
        <f t="shared" ref="D69:F70" si="20">D53</f>
        <v>0</v>
      </c>
      <c r="E69" s="1312">
        <f t="shared" si="20"/>
        <v>0</v>
      </c>
      <c r="F69" s="1312">
        <f t="shared" si="20"/>
        <v>0</v>
      </c>
      <c r="G69" s="1917"/>
      <c r="H69" s="1312">
        <v>0</v>
      </c>
      <c r="I69" s="1312">
        <v>0</v>
      </c>
      <c r="J69" s="2290"/>
    </row>
    <row r="70" spans="1:10" s="1" customFormat="1" ht="129.75" customHeight="1" x14ac:dyDescent="0.25">
      <c r="A70" s="2299"/>
      <c r="B70" s="2293"/>
      <c r="C70" s="1433" t="s">
        <v>19</v>
      </c>
      <c r="D70" s="1312">
        <f t="shared" si="20"/>
        <v>0</v>
      </c>
      <c r="E70" s="1312">
        <f t="shared" si="20"/>
        <v>0</v>
      </c>
      <c r="F70" s="1312">
        <f t="shared" si="20"/>
        <v>0</v>
      </c>
      <c r="G70" s="1917"/>
      <c r="H70" s="1312">
        <v>0</v>
      </c>
      <c r="I70" s="1312">
        <v>0</v>
      </c>
      <c r="J70" s="2290"/>
    </row>
    <row r="71" spans="1:10" s="1" customFormat="1" ht="24" customHeight="1" x14ac:dyDescent="0.25">
      <c r="A71" s="2311" t="s">
        <v>584</v>
      </c>
      <c r="B71" s="2311"/>
      <c r="C71" s="2311"/>
      <c r="D71" s="2311"/>
      <c r="E71" s="2311"/>
      <c r="F71" s="2311"/>
      <c r="G71" s="2311"/>
      <c r="H71" s="2311"/>
      <c r="I71" s="2311"/>
      <c r="J71" s="2311"/>
    </row>
    <row r="72" spans="1:10" s="1" customFormat="1" ht="27.75" customHeight="1" x14ac:dyDescent="0.25">
      <c r="A72" s="2318" t="s">
        <v>9</v>
      </c>
      <c r="B72" s="2328" t="s">
        <v>1267</v>
      </c>
      <c r="C72" s="1433" t="s">
        <v>15</v>
      </c>
      <c r="D72" s="1312">
        <f>D73+D74</f>
        <v>30507</v>
      </c>
      <c r="E72" s="1312">
        <f>E73+E74</f>
        <v>0</v>
      </c>
      <c r="F72" s="1312">
        <v>0</v>
      </c>
      <c r="G72" s="1917"/>
      <c r="H72" s="1312">
        <f>H73+H74</f>
        <v>0</v>
      </c>
      <c r="I72" s="1312">
        <v>0</v>
      </c>
      <c r="J72" s="2290"/>
    </row>
    <row r="73" spans="1:10" s="1" customFormat="1" ht="78" customHeight="1" x14ac:dyDescent="0.25">
      <c r="A73" s="2319"/>
      <c r="B73" s="2329"/>
      <c r="C73" s="1433" t="s">
        <v>16</v>
      </c>
      <c r="D73" s="1312">
        <f>D76</f>
        <v>30201</v>
      </c>
      <c r="E73" s="1312">
        <v>0</v>
      </c>
      <c r="F73" s="1312">
        <v>0</v>
      </c>
      <c r="G73" s="1917"/>
      <c r="H73" s="1312">
        <v>0</v>
      </c>
      <c r="I73" s="1312">
        <v>0</v>
      </c>
      <c r="J73" s="2290"/>
    </row>
    <row r="74" spans="1:10" s="1" customFormat="1" ht="109.5" customHeight="1" x14ac:dyDescent="0.25">
      <c r="A74" s="2320"/>
      <c r="B74" s="2330"/>
      <c r="C74" s="1433" t="s">
        <v>19</v>
      </c>
      <c r="D74" s="1312">
        <f>D77</f>
        <v>306</v>
      </c>
      <c r="E74" s="1312">
        <v>0</v>
      </c>
      <c r="F74" s="1312">
        <v>0</v>
      </c>
      <c r="G74" s="1341"/>
      <c r="H74" s="1312">
        <v>0</v>
      </c>
      <c r="I74" s="1312">
        <v>0</v>
      </c>
      <c r="J74" s="1458"/>
    </row>
    <row r="75" spans="1:10" s="1" customFormat="1" ht="26.25" customHeight="1" x14ac:dyDescent="0.25">
      <c r="A75" s="2318"/>
      <c r="B75" s="2325" t="s">
        <v>1268</v>
      </c>
      <c r="C75" s="1411" t="s">
        <v>15</v>
      </c>
      <c r="D75" s="1324">
        <f>D76+D77</f>
        <v>30507</v>
      </c>
      <c r="E75" s="1324">
        <f>E76+E77</f>
        <v>0</v>
      </c>
      <c r="F75" s="1324">
        <f>E75/D75*100</f>
        <v>0</v>
      </c>
      <c r="G75" s="2115" t="s">
        <v>1804</v>
      </c>
      <c r="H75" s="1324">
        <f>H76+H77</f>
        <v>0</v>
      </c>
      <c r="I75" s="1324">
        <f>H75/D75*100</f>
        <v>0</v>
      </c>
      <c r="J75" s="2325" t="s">
        <v>1803</v>
      </c>
    </row>
    <row r="76" spans="1:10" s="1" customFormat="1" ht="77.25" customHeight="1" x14ac:dyDescent="0.25">
      <c r="A76" s="2319"/>
      <c r="B76" s="2326"/>
      <c r="C76" s="1411" t="s">
        <v>16</v>
      </c>
      <c r="D76" s="1324">
        <v>30201</v>
      </c>
      <c r="E76" s="1324">
        <v>0</v>
      </c>
      <c r="F76" s="1324">
        <f>E76/D76*100</f>
        <v>0</v>
      </c>
      <c r="G76" s="1877"/>
      <c r="H76" s="1324">
        <v>0</v>
      </c>
      <c r="I76" s="1324">
        <f>H76/D76*100</f>
        <v>0</v>
      </c>
      <c r="J76" s="2326"/>
    </row>
    <row r="77" spans="1:10" s="1" customFormat="1" ht="99.75" customHeight="1" x14ac:dyDescent="0.25">
      <c r="A77" s="2320"/>
      <c r="B77" s="2327"/>
      <c r="C77" s="1459" t="s">
        <v>19</v>
      </c>
      <c r="D77" s="1430">
        <v>306</v>
      </c>
      <c r="E77" s="1430">
        <v>0</v>
      </c>
      <c r="F77" s="1430">
        <f>E77/D77*100</f>
        <v>0</v>
      </c>
      <c r="G77" s="2116"/>
      <c r="H77" s="1430">
        <v>0</v>
      </c>
      <c r="I77" s="1430">
        <f>H77/D77*100</f>
        <v>0</v>
      </c>
      <c r="J77" s="2327"/>
    </row>
    <row r="78" spans="1:10" s="1" customFormat="1" ht="28.5" hidden="1" customHeight="1" x14ac:dyDescent="0.25">
      <c r="A78" s="2311"/>
      <c r="B78" s="2324" t="s">
        <v>585</v>
      </c>
      <c r="C78" s="1723" t="s">
        <v>15</v>
      </c>
      <c r="D78" s="1720">
        <f>D79+D81+D82</f>
        <v>30507</v>
      </c>
      <c r="E78" s="1720">
        <f>E79+E81+E82</f>
        <v>0</v>
      </c>
      <c r="F78" s="1720">
        <v>0</v>
      </c>
      <c r="G78" s="1915"/>
      <c r="H78" s="1720">
        <f>H79+H81+H82</f>
        <v>0</v>
      </c>
      <c r="I78" s="1720">
        <v>0</v>
      </c>
      <c r="J78" s="2290"/>
    </row>
    <row r="79" spans="1:10" s="1" customFormat="1" ht="91.5" hidden="1" customHeight="1" x14ac:dyDescent="0.25">
      <c r="A79" s="2311"/>
      <c r="B79" s="2324"/>
      <c r="C79" s="1723" t="s">
        <v>18</v>
      </c>
      <c r="D79" s="1720">
        <v>0</v>
      </c>
      <c r="E79" s="1720">
        <v>0</v>
      </c>
      <c r="F79" s="1720">
        <v>0</v>
      </c>
      <c r="G79" s="1915"/>
      <c r="H79" s="1720">
        <v>0</v>
      </c>
      <c r="I79" s="1720">
        <v>0</v>
      </c>
      <c r="J79" s="2290"/>
    </row>
    <row r="80" spans="1:10" s="1" customFormat="1" ht="24.75" customHeight="1" x14ac:dyDescent="0.25">
      <c r="A80" s="2311"/>
      <c r="B80" s="2324"/>
      <c r="C80" s="1723" t="s">
        <v>15</v>
      </c>
      <c r="D80" s="1720">
        <f>D81+D82</f>
        <v>30507</v>
      </c>
      <c r="E80" s="1720">
        <f>E81+E82</f>
        <v>0</v>
      </c>
      <c r="F80" s="1720">
        <f>E80/D80*100</f>
        <v>0</v>
      </c>
      <c r="G80" s="1915"/>
      <c r="H80" s="1720">
        <f>H81+H82</f>
        <v>0</v>
      </c>
      <c r="I80" s="1720">
        <f>H80/D80*100</f>
        <v>0</v>
      </c>
      <c r="J80" s="2290"/>
    </row>
    <row r="81" spans="1:10" s="1" customFormat="1" ht="82.5" customHeight="1" x14ac:dyDescent="0.25">
      <c r="A81" s="2311"/>
      <c r="B81" s="2324"/>
      <c r="C81" s="1723" t="s">
        <v>16</v>
      </c>
      <c r="D81" s="1720">
        <f>D76</f>
        <v>30201</v>
      </c>
      <c r="E81" s="1720">
        <v>0</v>
      </c>
      <c r="F81" s="1720">
        <v>0</v>
      </c>
      <c r="G81" s="1915"/>
      <c r="H81" s="1720">
        <v>0</v>
      </c>
      <c r="I81" s="1720">
        <v>0</v>
      </c>
      <c r="J81" s="2290"/>
    </row>
    <row r="82" spans="1:10" s="1" customFormat="1" ht="226.5" customHeight="1" x14ac:dyDescent="0.25">
      <c r="A82" s="2311"/>
      <c r="B82" s="2324"/>
      <c r="C82" s="1723" t="s">
        <v>19</v>
      </c>
      <c r="D82" s="1720">
        <f>D77</f>
        <v>306</v>
      </c>
      <c r="E82" s="1720">
        <v>0</v>
      </c>
      <c r="F82" s="1720">
        <v>0</v>
      </c>
      <c r="G82" s="1915"/>
      <c r="H82" s="1720">
        <v>0</v>
      </c>
      <c r="I82" s="1720">
        <v>0</v>
      </c>
      <c r="J82" s="2290"/>
    </row>
    <row r="83" spans="1:10" s="1" customFormat="1" ht="22.5" customHeight="1" x14ac:dyDescent="0.25">
      <c r="A83" s="2299"/>
      <c r="B83" s="2321" t="s">
        <v>23</v>
      </c>
      <c r="C83" s="1723" t="s">
        <v>15</v>
      </c>
      <c r="D83" s="1720">
        <f>D84+D85+D86+D87</f>
        <v>213001.72</v>
      </c>
      <c r="E83" s="1720">
        <f>E84+E85+E86+E87</f>
        <v>55519.619999999995</v>
      </c>
      <c r="F83" s="1720">
        <f>E83/D83*100</f>
        <v>26.065338815104401</v>
      </c>
      <c r="G83" s="2322"/>
      <c r="H83" s="1720">
        <f>H84+H85+H86+H87</f>
        <v>55519.619999999995</v>
      </c>
      <c r="I83" s="1720">
        <f>H83/D83*100</f>
        <v>26.065338815104401</v>
      </c>
      <c r="J83" s="2323"/>
    </row>
    <row r="84" spans="1:10" s="1" customFormat="1" ht="79.5" customHeight="1" x14ac:dyDescent="0.25">
      <c r="A84" s="2299"/>
      <c r="B84" s="2321"/>
      <c r="C84" s="1723" t="s">
        <v>18</v>
      </c>
      <c r="D84" s="1720">
        <f>D30</f>
        <v>2605.9</v>
      </c>
      <c r="E84" s="1720">
        <f>E30</f>
        <v>2605.86</v>
      </c>
      <c r="F84" s="1720">
        <f t="shared" ref="F84:F87" si="21">E84/D84*100</f>
        <v>99.998465021681568</v>
      </c>
      <c r="G84" s="2322"/>
      <c r="H84" s="1720">
        <f>E84</f>
        <v>2605.86</v>
      </c>
      <c r="I84" s="1720">
        <f t="shared" ref="I84:I87" si="22">H84/D84*100</f>
        <v>99.998465021681568</v>
      </c>
      <c r="J84" s="2323"/>
    </row>
    <row r="85" spans="1:10" s="1" customFormat="1" ht="74.25" customHeight="1" x14ac:dyDescent="0.25">
      <c r="A85" s="2299"/>
      <c r="B85" s="2321"/>
      <c r="C85" s="1723" t="s">
        <v>16</v>
      </c>
      <c r="D85" s="1720">
        <f>D31+D40+D81</f>
        <v>145293.5</v>
      </c>
      <c r="E85" s="1720">
        <f>E17+E31+E40</f>
        <v>11996.48</v>
      </c>
      <c r="F85" s="1720">
        <f t="shared" si="21"/>
        <v>8.2567217391005094</v>
      </c>
      <c r="G85" s="2322"/>
      <c r="H85" s="1720">
        <f>E85</f>
        <v>11996.48</v>
      </c>
      <c r="I85" s="1720">
        <f t="shared" si="22"/>
        <v>8.2567217391005094</v>
      </c>
      <c r="J85" s="2323"/>
    </row>
    <row r="86" spans="1:10" s="1" customFormat="1" ht="93" customHeight="1" x14ac:dyDescent="0.25">
      <c r="A86" s="2299"/>
      <c r="B86" s="2321"/>
      <c r="C86" s="1723" t="s">
        <v>19</v>
      </c>
      <c r="D86" s="1720">
        <f>D32+D70+D82</f>
        <v>16102.32</v>
      </c>
      <c r="E86" s="1720">
        <f>E32</f>
        <v>11996.48</v>
      </c>
      <c r="F86" s="1720">
        <f t="shared" si="21"/>
        <v>74.501562507762856</v>
      </c>
      <c r="G86" s="2322"/>
      <c r="H86" s="1720">
        <f>H22</f>
        <v>11996.48</v>
      </c>
      <c r="I86" s="1720">
        <f t="shared" si="22"/>
        <v>74.501562507762856</v>
      </c>
      <c r="J86" s="2323"/>
    </row>
    <row r="87" spans="1:10" s="1" customFormat="1" ht="57" customHeight="1" x14ac:dyDescent="0.25">
      <c r="A87" s="2299"/>
      <c r="B87" s="2321"/>
      <c r="C87" s="1723" t="s">
        <v>20</v>
      </c>
      <c r="D87" s="1720">
        <f>D33</f>
        <v>49000</v>
      </c>
      <c r="E87" s="1720">
        <f>E33</f>
        <v>28920.799999999999</v>
      </c>
      <c r="F87" s="1720">
        <f t="shared" si="21"/>
        <v>59.022040816326523</v>
      </c>
      <c r="G87" s="2322"/>
      <c r="H87" s="1720">
        <f>H33</f>
        <v>28920.799999999999</v>
      </c>
      <c r="I87" s="1720">
        <f t="shared" si="22"/>
        <v>59.022040816326523</v>
      </c>
      <c r="J87" s="2323"/>
    </row>
    <row r="91" spans="1:10" x14ac:dyDescent="0.25">
      <c r="B91" s="79"/>
    </row>
    <row r="92" spans="1:10" x14ac:dyDescent="0.25">
      <c r="B92" s="79"/>
    </row>
    <row r="93" spans="1:10" x14ac:dyDescent="0.25">
      <c r="B93" s="79"/>
    </row>
    <row r="94" spans="1:10" x14ac:dyDescent="0.25">
      <c r="B94" s="79"/>
    </row>
  </sheetData>
  <mergeCells count="81">
    <mergeCell ref="A83:A87"/>
    <mergeCell ref="B83:B87"/>
    <mergeCell ref="G83:G87"/>
    <mergeCell ref="J83:J87"/>
    <mergeCell ref="J72:J73"/>
    <mergeCell ref="A78:A82"/>
    <mergeCell ref="B78:B82"/>
    <mergeCell ref="G78:G82"/>
    <mergeCell ref="J78:J82"/>
    <mergeCell ref="A75:A77"/>
    <mergeCell ref="B75:B77"/>
    <mergeCell ref="G75:G77"/>
    <mergeCell ref="J75:J77"/>
    <mergeCell ref="B72:B74"/>
    <mergeCell ref="G72:G73"/>
    <mergeCell ref="A58:A60"/>
    <mergeCell ref="B58:B60"/>
    <mergeCell ref="G58:G60"/>
    <mergeCell ref="J58:J60"/>
    <mergeCell ref="A72:A74"/>
    <mergeCell ref="A71:J71"/>
    <mergeCell ref="A41:J41"/>
    <mergeCell ref="A42:A47"/>
    <mergeCell ref="B42:B47"/>
    <mergeCell ref="G42:G47"/>
    <mergeCell ref="J42:J47"/>
    <mergeCell ref="A61:A63"/>
    <mergeCell ref="B61:B63"/>
    <mergeCell ref="G61:G63"/>
    <mergeCell ref="J61:J63"/>
    <mergeCell ref="A64:A70"/>
    <mergeCell ref="B64:B70"/>
    <mergeCell ref="G64:G70"/>
    <mergeCell ref="J64:J70"/>
    <mergeCell ref="C56:J56"/>
    <mergeCell ref="C57:J57"/>
    <mergeCell ref="A29:A33"/>
    <mergeCell ref="B29:B33"/>
    <mergeCell ref="G29:G33"/>
    <mergeCell ref="J29:J33"/>
    <mergeCell ref="A48:A54"/>
    <mergeCell ref="B48:B54"/>
    <mergeCell ref="C48:J54"/>
    <mergeCell ref="A34:J34"/>
    <mergeCell ref="A35:A36"/>
    <mergeCell ref="B35:B36"/>
    <mergeCell ref="G35:G36"/>
    <mergeCell ref="J35:J36"/>
    <mergeCell ref="A37:A38"/>
    <mergeCell ref="B37:B38"/>
    <mergeCell ref="G37:G38"/>
    <mergeCell ref="J37:J38"/>
    <mergeCell ref="B16:B17"/>
    <mergeCell ref="G16:G17"/>
    <mergeCell ref="J16:J17"/>
    <mergeCell ref="A18:J18"/>
    <mergeCell ref="A24:A28"/>
    <mergeCell ref="B24:B28"/>
    <mergeCell ref="G24:G28"/>
    <mergeCell ref="J24:J28"/>
    <mergeCell ref="A19:A23"/>
    <mergeCell ref="B19:B23"/>
    <mergeCell ref="G19:G23"/>
    <mergeCell ref="J19:J23"/>
    <mergeCell ref="A16:A17"/>
    <mergeCell ref="C15:J15"/>
    <mergeCell ref="A12:A14"/>
    <mergeCell ref="B12:B14"/>
    <mergeCell ref="G12:G14"/>
    <mergeCell ref="J12:J14"/>
    <mergeCell ref="C13:C14"/>
    <mergeCell ref="D13:D14"/>
    <mergeCell ref="E13:E14"/>
    <mergeCell ref="F13:F14"/>
    <mergeCell ref="H13:H14"/>
    <mergeCell ref="I13:I14"/>
    <mergeCell ref="A2:J2"/>
    <mergeCell ref="A3:J3"/>
    <mergeCell ref="A4:J4"/>
    <mergeCell ref="B7:J7"/>
    <mergeCell ref="J9:J10"/>
  </mergeCells>
  <pageMargins left="0.78740157480314965" right="0.39370078740157483" top="0.78740157480314965" bottom="0.78740157480314965" header="0.31496062992125984" footer="0.39370078740157483"/>
  <pageSetup paperSize="9" scale="62" firstPageNumber="77" fitToHeight="0" orientation="landscape" useFirstPageNumber="1" r:id="rId1"/>
  <headerFooter>
    <oddFooter>&amp;R&amp;"Times New Roman,обычный"&amp;14&amp;P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K84"/>
  <sheetViews>
    <sheetView topLeftCell="A53" zoomScale="60" zoomScaleNormal="60" zoomScaleSheetLayoutView="70" zoomScalePageLayoutView="70" workbookViewId="0">
      <selection activeCell="K62" sqref="K62"/>
    </sheetView>
  </sheetViews>
  <sheetFormatPr defaultColWidth="11.42578125" defaultRowHeight="18.75" x14ac:dyDescent="0.25"/>
  <cols>
    <col min="1" max="1" width="8.7109375" style="322" customWidth="1"/>
    <col min="2" max="2" width="45.7109375" style="323" customWidth="1"/>
    <col min="3" max="3" width="15.7109375" style="323" customWidth="1"/>
    <col min="4" max="5" width="17.7109375" style="324" customWidth="1"/>
    <col min="6" max="6" width="12.7109375" style="324" customWidth="1"/>
    <col min="7" max="7" width="35.7109375" style="321" customWidth="1"/>
    <col min="8" max="8" width="17.7109375" style="324" customWidth="1"/>
    <col min="9" max="9" width="12.7109375" style="324" customWidth="1"/>
    <col min="10" max="10" width="30.7109375" style="321" customWidth="1"/>
    <col min="11" max="11" width="40.42578125" style="5" customWidth="1"/>
    <col min="12" max="256" width="11.42578125" style="5"/>
    <col min="257" max="257" width="8.7109375" style="5" customWidth="1"/>
    <col min="258" max="258" width="45.7109375" style="5" customWidth="1"/>
    <col min="259" max="259" width="15.7109375" style="5" customWidth="1"/>
    <col min="260" max="261" width="17.7109375" style="5" customWidth="1"/>
    <col min="262" max="262" width="15.28515625" style="5" customWidth="1"/>
    <col min="263" max="263" width="35.7109375" style="5" customWidth="1"/>
    <col min="264" max="264" width="17.7109375" style="5" customWidth="1"/>
    <col min="265" max="265" width="15.28515625" style="5" customWidth="1"/>
    <col min="266" max="266" width="30.7109375" style="5" customWidth="1"/>
    <col min="267" max="267" width="40.42578125" style="5" customWidth="1"/>
    <col min="268" max="512" width="11.42578125" style="5"/>
    <col min="513" max="513" width="8.7109375" style="5" customWidth="1"/>
    <col min="514" max="514" width="45.7109375" style="5" customWidth="1"/>
    <col min="515" max="515" width="15.7109375" style="5" customWidth="1"/>
    <col min="516" max="517" width="17.7109375" style="5" customWidth="1"/>
    <col min="518" max="518" width="15.28515625" style="5" customWidth="1"/>
    <col min="519" max="519" width="35.7109375" style="5" customWidth="1"/>
    <col min="520" max="520" width="17.7109375" style="5" customWidth="1"/>
    <col min="521" max="521" width="15.28515625" style="5" customWidth="1"/>
    <col min="522" max="522" width="30.7109375" style="5" customWidth="1"/>
    <col min="523" max="523" width="40.42578125" style="5" customWidth="1"/>
    <col min="524" max="768" width="11.42578125" style="5"/>
    <col min="769" max="769" width="8.7109375" style="5" customWidth="1"/>
    <col min="770" max="770" width="45.7109375" style="5" customWidth="1"/>
    <col min="771" max="771" width="15.7109375" style="5" customWidth="1"/>
    <col min="772" max="773" width="17.7109375" style="5" customWidth="1"/>
    <col min="774" max="774" width="15.28515625" style="5" customWidth="1"/>
    <col min="775" max="775" width="35.7109375" style="5" customWidth="1"/>
    <col min="776" max="776" width="17.7109375" style="5" customWidth="1"/>
    <col min="777" max="777" width="15.28515625" style="5" customWidth="1"/>
    <col min="778" max="778" width="30.7109375" style="5" customWidth="1"/>
    <col min="779" max="779" width="40.42578125" style="5" customWidth="1"/>
    <col min="780" max="1024" width="11.42578125" style="5"/>
    <col min="1025" max="1025" width="8.7109375" style="5" customWidth="1"/>
    <col min="1026" max="1026" width="45.7109375" style="5" customWidth="1"/>
    <col min="1027" max="1027" width="15.7109375" style="5" customWidth="1"/>
    <col min="1028" max="1029" width="17.7109375" style="5" customWidth="1"/>
    <col min="1030" max="1030" width="15.28515625" style="5" customWidth="1"/>
    <col min="1031" max="1031" width="35.7109375" style="5" customWidth="1"/>
    <col min="1032" max="1032" width="17.7109375" style="5" customWidth="1"/>
    <col min="1033" max="1033" width="15.28515625" style="5" customWidth="1"/>
    <col min="1034" max="1034" width="30.7109375" style="5" customWidth="1"/>
    <col min="1035" max="1035" width="40.42578125" style="5" customWidth="1"/>
    <col min="1036" max="1280" width="11.42578125" style="5"/>
    <col min="1281" max="1281" width="8.7109375" style="5" customWidth="1"/>
    <col min="1282" max="1282" width="45.7109375" style="5" customWidth="1"/>
    <col min="1283" max="1283" width="15.7109375" style="5" customWidth="1"/>
    <col min="1284" max="1285" width="17.7109375" style="5" customWidth="1"/>
    <col min="1286" max="1286" width="15.28515625" style="5" customWidth="1"/>
    <col min="1287" max="1287" width="35.7109375" style="5" customWidth="1"/>
    <col min="1288" max="1288" width="17.7109375" style="5" customWidth="1"/>
    <col min="1289" max="1289" width="15.28515625" style="5" customWidth="1"/>
    <col min="1290" max="1290" width="30.7109375" style="5" customWidth="1"/>
    <col min="1291" max="1291" width="40.42578125" style="5" customWidth="1"/>
    <col min="1292" max="1536" width="11.42578125" style="5"/>
    <col min="1537" max="1537" width="8.7109375" style="5" customWidth="1"/>
    <col min="1538" max="1538" width="45.7109375" style="5" customWidth="1"/>
    <col min="1539" max="1539" width="15.7109375" style="5" customWidth="1"/>
    <col min="1540" max="1541" width="17.7109375" style="5" customWidth="1"/>
    <col min="1542" max="1542" width="15.28515625" style="5" customWidth="1"/>
    <col min="1543" max="1543" width="35.7109375" style="5" customWidth="1"/>
    <col min="1544" max="1544" width="17.7109375" style="5" customWidth="1"/>
    <col min="1545" max="1545" width="15.28515625" style="5" customWidth="1"/>
    <col min="1546" max="1546" width="30.7109375" style="5" customWidth="1"/>
    <col min="1547" max="1547" width="40.42578125" style="5" customWidth="1"/>
    <col min="1548" max="1792" width="11.42578125" style="5"/>
    <col min="1793" max="1793" width="8.7109375" style="5" customWidth="1"/>
    <col min="1794" max="1794" width="45.7109375" style="5" customWidth="1"/>
    <col min="1795" max="1795" width="15.7109375" style="5" customWidth="1"/>
    <col min="1796" max="1797" width="17.7109375" style="5" customWidth="1"/>
    <col min="1798" max="1798" width="15.28515625" style="5" customWidth="1"/>
    <col min="1799" max="1799" width="35.7109375" style="5" customWidth="1"/>
    <col min="1800" max="1800" width="17.7109375" style="5" customWidth="1"/>
    <col min="1801" max="1801" width="15.28515625" style="5" customWidth="1"/>
    <col min="1802" max="1802" width="30.7109375" style="5" customWidth="1"/>
    <col min="1803" max="1803" width="40.42578125" style="5" customWidth="1"/>
    <col min="1804" max="2048" width="11.42578125" style="5"/>
    <col min="2049" max="2049" width="8.7109375" style="5" customWidth="1"/>
    <col min="2050" max="2050" width="45.7109375" style="5" customWidth="1"/>
    <col min="2051" max="2051" width="15.7109375" style="5" customWidth="1"/>
    <col min="2052" max="2053" width="17.7109375" style="5" customWidth="1"/>
    <col min="2054" max="2054" width="15.28515625" style="5" customWidth="1"/>
    <col min="2055" max="2055" width="35.7109375" style="5" customWidth="1"/>
    <col min="2056" max="2056" width="17.7109375" style="5" customWidth="1"/>
    <col min="2057" max="2057" width="15.28515625" style="5" customWidth="1"/>
    <col min="2058" max="2058" width="30.7109375" style="5" customWidth="1"/>
    <col min="2059" max="2059" width="40.42578125" style="5" customWidth="1"/>
    <col min="2060" max="2304" width="11.42578125" style="5"/>
    <col min="2305" max="2305" width="8.7109375" style="5" customWidth="1"/>
    <col min="2306" max="2306" width="45.7109375" style="5" customWidth="1"/>
    <col min="2307" max="2307" width="15.7109375" style="5" customWidth="1"/>
    <col min="2308" max="2309" width="17.7109375" style="5" customWidth="1"/>
    <col min="2310" max="2310" width="15.28515625" style="5" customWidth="1"/>
    <col min="2311" max="2311" width="35.7109375" style="5" customWidth="1"/>
    <col min="2312" max="2312" width="17.7109375" style="5" customWidth="1"/>
    <col min="2313" max="2313" width="15.28515625" style="5" customWidth="1"/>
    <col min="2314" max="2314" width="30.7109375" style="5" customWidth="1"/>
    <col min="2315" max="2315" width="40.42578125" style="5" customWidth="1"/>
    <col min="2316" max="2560" width="11.42578125" style="5"/>
    <col min="2561" max="2561" width="8.7109375" style="5" customWidth="1"/>
    <col min="2562" max="2562" width="45.7109375" style="5" customWidth="1"/>
    <col min="2563" max="2563" width="15.7109375" style="5" customWidth="1"/>
    <col min="2564" max="2565" width="17.7109375" style="5" customWidth="1"/>
    <col min="2566" max="2566" width="15.28515625" style="5" customWidth="1"/>
    <col min="2567" max="2567" width="35.7109375" style="5" customWidth="1"/>
    <col min="2568" max="2568" width="17.7109375" style="5" customWidth="1"/>
    <col min="2569" max="2569" width="15.28515625" style="5" customWidth="1"/>
    <col min="2570" max="2570" width="30.7109375" style="5" customWidth="1"/>
    <col min="2571" max="2571" width="40.42578125" style="5" customWidth="1"/>
    <col min="2572" max="2816" width="11.42578125" style="5"/>
    <col min="2817" max="2817" width="8.7109375" style="5" customWidth="1"/>
    <col min="2818" max="2818" width="45.7109375" style="5" customWidth="1"/>
    <col min="2819" max="2819" width="15.7109375" style="5" customWidth="1"/>
    <col min="2820" max="2821" width="17.7109375" style="5" customWidth="1"/>
    <col min="2822" max="2822" width="15.28515625" style="5" customWidth="1"/>
    <col min="2823" max="2823" width="35.7109375" style="5" customWidth="1"/>
    <col min="2824" max="2824" width="17.7109375" style="5" customWidth="1"/>
    <col min="2825" max="2825" width="15.28515625" style="5" customWidth="1"/>
    <col min="2826" max="2826" width="30.7109375" style="5" customWidth="1"/>
    <col min="2827" max="2827" width="40.42578125" style="5" customWidth="1"/>
    <col min="2828" max="3072" width="11.42578125" style="5"/>
    <col min="3073" max="3073" width="8.7109375" style="5" customWidth="1"/>
    <col min="3074" max="3074" width="45.7109375" style="5" customWidth="1"/>
    <col min="3075" max="3075" width="15.7109375" style="5" customWidth="1"/>
    <col min="3076" max="3077" width="17.7109375" style="5" customWidth="1"/>
    <col min="3078" max="3078" width="15.28515625" style="5" customWidth="1"/>
    <col min="3079" max="3079" width="35.7109375" style="5" customWidth="1"/>
    <col min="3080" max="3080" width="17.7109375" style="5" customWidth="1"/>
    <col min="3081" max="3081" width="15.28515625" style="5" customWidth="1"/>
    <col min="3082" max="3082" width="30.7109375" style="5" customWidth="1"/>
    <col min="3083" max="3083" width="40.42578125" style="5" customWidth="1"/>
    <col min="3084" max="3328" width="11.42578125" style="5"/>
    <col min="3329" max="3329" width="8.7109375" style="5" customWidth="1"/>
    <col min="3330" max="3330" width="45.7109375" style="5" customWidth="1"/>
    <col min="3331" max="3331" width="15.7109375" style="5" customWidth="1"/>
    <col min="3332" max="3333" width="17.7109375" style="5" customWidth="1"/>
    <col min="3334" max="3334" width="15.28515625" style="5" customWidth="1"/>
    <col min="3335" max="3335" width="35.7109375" style="5" customWidth="1"/>
    <col min="3336" max="3336" width="17.7109375" style="5" customWidth="1"/>
    <col min="3337" max="3337" width="15.28515625" style="5" customWidth="1"/>
    <col min="3338" max="3338" width="30.7109375" style="5" customWidth="1"/>
    <col min="3339" max="3339" width="40.42578125" style="5" customWidth="1"/>
    <col min="3340" max="3584" width="11.42578125" style="5"/>
    <col min="3585" max="3585" width="8.7109375" style="5" customWidth="1"/>
    <col min="3586" max="3586" width="45.7109375" style="5" customWidth="1"/>
    <col min="3587" max="3587" width="15.7109375" style="5" customWidth="1"/>
    <col min="3588" max="3589" width="17.7109375" style="5" customWidth="1"/>
    <col min="3590" max="3590" width="15.28515625" style="5" customWidth="1"/>
    <col min="3591" max="3591" width="35.7109375" style="5" customWidth="1"/>
    <col min="3592" max="3592" width="17.7109375" style="5" customWidth="1"/>
    <col min="3593" max="3593" width="15.28515625" style="5" customWidth="1"/>
    <col min="3594" max="3594" width="30.7109375" style="5" customWidth="1"/>
    <col min="3595" max="3595" width="40.42578125" style="5" customWidth="1"/>
    <col min="3596" max="3840" width="11.42578125" style="5"/>
    <col min="3841" max="3841" width="8.7109375" style="5" customWidth="1"/>
    <col min="3842" max="3842" width="45.7109375" style="5" customWidth="1"/>
    <col min="3843" max="3843" width="15.7109375" style="5" customWidth="1"/>
    <col min="3844" max="3845" width="17.7109375" style="5" customWidth="1"/>
    <col min="3846" max="3846" width="15.28515625" style="5" customWidth="1"/>
    <col min="3847" max="3847" width="35.7109375" style="5" customWidth="1"/>
    <col min="3848" max="3848" width="17.7109375" style="5" customWidth="1"/>
    <col min="3849" max="3849" width="15.28515625" style="5" customWidth="1"/>
    <col min="3850" max="3850" width="30.7109375" style="5" customWidth="1"/>
    <col min="3851" max="3851" width="40.42578125" style="5" customWidth="1"/>
    <col min="3852" max="4096" width="11.42578125" style="5"/>
    <col min="4097" max="4097" width="8.7109375" style="5" customWidth="1"/>
    <col min="4098" max="4098" width="45.7109375" style="5" customWidth="1"/>
    <col min="4099" max="4099" width="15.7109375" style="5" customWidth="1"/>
    <col min="4100" max="4101" width="17.7109375" style="5" customWidth="1"/>
    <col min="4102" max="4102" width="15.28515625" style="5" customWidth="1"/>
    <col min="4103" max="4103" width="35.7109375" style="5" customWidth="1"/>
    <col min="4104" max="4104" width="17.7109375" style="5" customWidth="1"/>
    <col min="4105" max="4105" width="15.28515625" style="5" customWidth="1"/>
    <col min="4106" max="4106" width="30.7109375" style="5" customWidth="1"/>
    <col min="4107" max="4107" width="40.42578125" style="5" customWidth="1"/>
    <col min="4108" max="4352" width="11.42578125" style="5"/>
    <col min="4353" max="4353" width="8.7109375" style="5" customWidth="1"/>
    <col min="4354" max="4354" width="45.7109375" style="5" customWidth="1"/>
    <col min="4355" max="4355" width="15.7109375" style="5" customWidth="1"/>
    <col min="4356" max="4357" width="17.7109375" style="5" customWidth="1"/>
    <col min="4358" max="4358" width="15.28515625" style="5" customWidth="1"/>
    <col min="4359" max="4359" width="35.7109375" style="5" customWidth="1"/>
    <col min="4360" max="4360" width="17.7109375" style="5" customWidth="1"/>
    <col min="4361" max="4361" width="15.28515625" style="5" customWidth="1"/>
    <col min="4362" max="4362" width="30.7109375" style="5" customWidth="1"/>
    <col min="4363" max="4363" width="40.42578125" style="5" customWidth="1"/>
    <col min="4364" max="4608" width="11.42578125" style="5"/>
    <col min="4609" max="4609" width="8.7109375" style="5" customWidth="1"/>
    <col min="4610" max="4610" width="45.7109375" style="5" customWidth="1"/>
    <col min="4611" max="4611" width="15.7109375" style="5" customWidth="1"/>
    <col min="4612" max="4613" width="17.7109375" style="5" customWidth="1"/>
    <col min="4614" max="4614" width="15.28515625" style="5" customWidth="1"/>
    <col min="4615" max="4615" width="35.7109375" style="5" customWidth="1"/>
    <col min="4616" max="4616" width="17.7109375" style="5" customWidth="1"/>
    <col min="4617" max="4617" width="15.28515625" style="5" customWidth="1"/>
    <col min="4618" max="4618" width="30.7109375" style="5" customWidth="1"/>
    <col min="4619" max="4619" width="40.42578125" style="5" customWidth="1"/>
    <col min="4620" max="4864" width="11.42578125" style="5"/>
    <col min="4865" max="4865" width="8.7109375" style="5" customWidth="1"/>
    <col min="4866" max="4866" width="45.7109375" style="5" customWidth="1"/>
    <col min="4867" max="4867" width="15.7109375" style="5" customWidth="1"/>
    <col min="4868" max="4869" width="17.7109375" style="5" customWidth="1"/>
    <col min="4870" max="4870" width="15.28515625" style="5" customWidth="1"/>
    <col min="4871" max="4871" width="35.7109375" style="5" customWidth="1"/>
    <col min="4872" max="4872" width="17.7109375" style="5" customWidth="1"/>
    <col min="4873" max="4873" width="15.28515625" style="5" customWidth="1"/>
    <col min="4874" max="4874" width="30.7109375" style="5" customWidth="1"/>
    <col min="4875" max="4875" width="40.42578125" style="5" customWidth="1"/>
    <col min="4876" max="5120" width="11.42578125" style="5"/>
    <col min="5121" max="5121" width="8.7109375" style="5" customWidth="1"/>
    <col min="5122" max="5122" width="45.7109375" style="5" customWidth="1"/>
    <col min="5123" max="5123" width="15.7109375" style="5" customWidth="1"/>
    <col min="5124" max="5125" width="17.7109375" style="5" customWidth="1"/>
    <col min="5126" max="5126" width="15.28515625" style="5" customWidth="1"/>
    <col min="5127" max="5127" width="35.7109375" style="5" customWidth="1"/>
    <col min="5128" max="5128" width="17.7109375" style="5" customWidth="1"/>
    <col min="5129" max="5129" width="15.28515625" style="5" customWidth="1"/>
    <col min="5130" max="5130" width="30.7109375" style="5" customWidth="1"/>
    <col min="5131" max="5131" width="40.42578125" style="5" customWidth="1"/>
    <col min="5132" max="5376" width="11.42578125" style="5"/>
    <col min="5377" max="5377" width="8.7109375" style="5" customWidth="1"/>
    <col min="5378" max="5378" width="45.7109375" style="5" customWidth="1"/>
    <col min="5379" max="5379" width="15.7109375" style="5" customWidth="1"/>
    <col min="5380" max="5381" width="17.7109375" style="5" customWidth="1"/>
    <col min="5382" max="5382" width="15.28515625" style="5" customWidth="1"/>
    <col min="5383" max="5383" width="35.7109375" style="5" customWidth="1"/>
    <col min="5384" max="5384" width="17.7109375" style="5" customWidth="1"/>
    <col min="5385" max="5385" width="15.28515625" style="5" customWidth="1"/>
    <col min="5386" max="5386" width="30.7109375" style="5" customWidth="1"/>
    <col min="5387" max="5387" width="40.42578125" style="5" customWidth="1"/>
    <col min="5388" max="5632" width="11.42578125" style="5"/>
    <col min="5633" max="5633" width="8.7109375" style="5" customWidth="1"/>
    <col min="5634" max="5634" width="45.7109375" style="5" customWidth="1"/>
    <col min="5635" max="5635" width="15.7109375" style="5" customWidth="1"/>
    <col min="5636" max="5637" width="17.7109375" style="5" customWidth="1"/>
    <col min="5638" max="5638" width="15.28515625" style="5" customWidth="1"/>
    <col min="5639" max="5639" width="35.7109375" style="5" customWidth="1"/>
    <col min="5640" max="5640" width="17.7109375" style="5" customWidth="1"/>
    <col min="5641" max="5641" width="15.28515625" style="5" customWidth="1"/>
    <col min="5642" max="5642" width="30.7109375" style="5" customWidth="1"/>
    <col min="5643" max="5643" width="40.42578125" style="5" customWidth="1"/>
    <col min="5644" max="5888" width="11.42578125" style="5"/>
    <col min="5889" max="5889" width="8.7109375" style="5" customWidth="1"/>
    <col min="5890" max="5890" width="45.7109375" style="5" customWidth="1"/>
    <col min="5891" max="5891" width="15.7109375" style="5" customWidth="1"/>
    <col min="5892" max="5893" width="17.7109375" style="5" customWidth="1"/>
    <col min="5894" max="5894" width="15.28515625" style="5" customWidth="1"/>
    <col min="5895" max="5895" width="35.7109375" style="5" customWidth="1"/>
    <col min="5896" max="5896" width="17.7109375" style="5" customWidth="1"/>
    <col min="5897" max="5897" width="15.28515625" style="5" customWidth="1"/>
    <col min="5898" max="5898" width="30.7109375" style="5" customWidth="1"/>
    <col min="5899" max="5899" width="40.42578125" style="5" customWidth="1"/>
    <col min="5900" max="6144" width="11.42578125" style="5"/>
    <col min="6145" max="6145" width="8.7109375" style="5" customWidth="1"/>
    <col min="6146" max="6146" width="45.7109375" style="5" customWidth="1"/>
    <col min="6147" max="6147" width="15.7109375" style="5" customWidth="1"/>
    <col min="6148" max="6149" width="17.7109375" style="5" customWidth="1"/>
    <col min="6150" max="6150" width="15.28515625" style="5" customWidth="1"/>
    <col min="6151" max="6151" width="35.7109375" style="5" customWidth="1"/>
    <col min="6152" max="6152" width="17.7109375" style="5" customWidth="1"/>
    <col min="6153" max="6153" width="15.28515625" style="5" customWidth="1"/>
    <col min="6154" max="6154" width="30.7109375" style="5" customWidth="1"/>
    <col min="6155" max="6155" width="40.42578125" style="5" customWidth="1"/>
    <col min="6156" max="6400" width="11.42578125" style="5"/>
    <col min="6401" max="6401" width="8.7109375" style="5" customWidth="1"/>
    <col min="6402" max="6402" width="45.7109375" style="5" customWidth="1"/>
    <col min="6403" max="6403" width="15.7109375" style="5" customWidth="1"/>
    <col min="6404" max="6405" width="17.7109375" style="5" customWidth="1"/>
    <col min="6406" max="6406" width="15.28515625" style="5" customWidth="1"/>
    <col min="6407" max="6407" width="35.7109375" style="5" customWidth="1"/>
    <col min="6408" max="6408" width="17.7109375" style="5" customWidth="1"/>
    <col min="6409" max="6409" width="15.28515625" style="5" customWidth="1"/>
    <col min="6410" max="6410" width="30.7109375" style="5" customWidth="1"/>
    <col min="6411" max="6411" width="40.42578125" style="5" customWidth="1"/>
    <col min="6412" max="6656" width="11.42578125" style="5"/>
    <col min="6657" max="6657" width="8.7109375" style="5" customWidth="1"/>
    <col min="6658" max="6658" width="45.7109375" style="5" customWidth="1"/>
    <col min="6659" max="6659" width="15.7109375" style="5" customWidth="1"/>
    <col min="6660" max="6661" width="17.7109375" style="5" customWidth="1"/>
    <col min="6662" max="6662" width="15.28515625" style="5" customWidth="1"/>
    <col min="6663" max="6663" width="35.7109375" style="5" customWidth="1"/>
    <col min="6664" max="6664" width="17.7109375" style="5" customWidth="1"/>
    <col min="6665" max="6665" width="15.28515625" style="5" customWidth="1"/>
    <col min="6666" max="6666" width="30.7109375" style="5" customWidth="1"/>
    <col min="6667" max="6667" width="40.42578125" style="5" customWidth="1"/>
    <col min="6668" max="6912" width="11.42578125" style="5"/>
    <col min="6913" max="6913" width="8.7109375" style="5" customWidth="1"/>
    <col min="6914" max="6914" width="45.7109375" style="5" customWidth="1"/>
    <col min="6915" max="6915" width="15.7109375" style="5" customWidth="1"/>
    <col min="6916" max="6917" width="17.7109375" style="5" customWidth="1"/>
    <col min="6918" max="6918" width="15.28515625" style="5" customWidth="1"/>
    <col min="6919" max="6919" width="35.7109375" style="5" customWidth="1"/>
    <col min="6920" max="6920" width="17.7109375" style="5" customWidth="1"/>
    <col min="6921" max="6921" width="15.28515625" style="5" customWidth="1"/>
    <col min="6922" max="6922" width="30.7109375" style="5" customWidth="1"/>
    <col min="6923" max="6923" width="40.42578125" style="5" customWidth="1"/>
    <col min="6924" max="7168" width="11.42578125" style="5"/>
    <col min="7169" max="7169" width="8.7109375" style="5" customWidth="1"/>
    <col min="7170" max="7170" width="45.7109375" style="5" customWidth="1"/>
    <col min="7171" max="7171" width="15.7109375" style="5" customWidth="1"/>
    <col min="7172" max="7173" width="17.7109375" style="5" customWidth="1"/>
    <col min="7174" max="7174" width="15.28515625" style="5" customWidth="1"/>
    <col min="7175" max="7175" width="35.7109375" style="5" customWidth="1"/>
    <col min="7176" max="7176" width="17.7109375" style="5" customWidth="1"/>
    <col min="7177" max="7177" width="15.28515625" style="5" customWidth="1"/>
    <col min="7178" max="7178" width="30.7109375" style="5" customWidth="1"/>
    <col min="7179" max="7179" width="40.42578125" style="5" customWidth="1"/>
    <col min="7180" max="7424" width="11.42578125" style="5"/>
    <col min="7425" max="7425" width="8.7109375" style="5" customWidth="1"/>
    <col min="7426" max="7426" width="45.7109375" style="5" customWidth="1"/>
    <col min="7427" max="7427" width="15.7109375" style="5" customWidth="1"/>
    <col min="7428" max="7429" width="17.7109375" style="5" customWidth="1"/>
    <col min="7430" max="7430" width="15.28515625" style="5" customWidth="1"/>
    <col min="7431" max="7431" width="35.7109375" style="5" customWidth="1"/>
    <col min="7432" max="7432" width="17.7109375" style="5" customWidth="1"/>
    <col min="7433" max="7433" width="15.28515625" style="5" customWidth="1"/>
    <col min="7434" max="7434" width="30.7109375" style="5" customWidth="1"/>
    <col min="7435" max="7435" width="40.42578125" style="5" customWidth="1"/>
    <col min="7436" max="7680" width="11.42578125" style="5"/>
    <col min="7681" max="7681" width="8.7109375" style="5" customWidth="1"/>
    <col min="7682" max="7682" width="45.7109375" style="5" customWidth="1"/>
    <col min="7683" max="7683" width="15.7109375" style="5" customWidth="1"/>
    <col min="7684" max="7685" width="17.7109375" style="5" customWidth="1"/>
    <col min="7686" max="7686" width="15.28515625" style="5" customWidth="1"/>
    <col min="7687" max="7687" width="35.7109375" style="5" customWidth="1"/>
    <col min="7688" max="7688" width="17.7109375" style="5" customWidth="1"/>
    <col min="7689" max="7689" width="15.28515625" style="5" customWidth="1"/>
    <col min="7690" max="7690" width="30.7109375" style="5" customWidth="1"/>
    <col min="7691" max="7691" width="40.42578125" style="5" customWidth="1"/>
    <col min="7692" max="7936" width="11.42578125" style="5"/>
    <col min="7937" max="7937" width="8.7109375" style="5" customWidth="1"/>
    <col min="7938" max="7938" width="45.7109375" style="5" customWidth="1"/>
    <col min="7939" max="7939" width="15.7109375" style="5" customWidth="1"/>
    <col min="7940" max="7941" width="17.7109375" style="5" customWidth="1"/>
    <col min="7942" max="7942" width="15.28515625" style="5" customWidth="1"/>
    <col min="7943" max="7943" width="35.7109375" style="5" customWidth="1"/>
    <col min="7944" max="7944" width="17.7109375" style="5" customWidth="1"/>
    <col min="7945" max="7945" width="15.28515625" style="5" customWidth="1"/>
    <col min="7946" max="7946" width="30.7109375" style="5" customWidth="1"/>
    <col min="7947" max="7947" width="40.42578125" style="5" customWidth="1"/>
    <col min="7948" max="8192" width="11.42578125" style="5"/>
    <col min="8193" max="8193" width="8.7109375" style="5" customWidth="1"/>
    <col min="8194" max="8194" width="45.7109375" style="5" customWidth="1"/>
    <col min="8195" max="8195" width="15.7109375" style="5" customWidth="1"/>
    <col min="8196" max="8197" width="17.7109375" style="5" customWidth="1"/>
    <col min="8198" max="8198" width="15.28515625" style="5" customWidth="1"/>
    <col min="8199" max="8199" width="35.7109375" style="5" customWidth="1"/>
    <col min="8200" max="8200" width="17.7109375" style="5" customWidth="1"/>
    <col min="8201" max="8201" width="15.28515625" style="5" customWidth="1"/>
    <col min="8202" max="8202" width="30.7109375" style="5" customWidth="1"/>
    <col min="8203" max="8203" width="40.42578125" style="5" customWidth="1"/>
    <col min="8204" max="8448" width="11.42578125" style="5"/>
    <col min="8449" max="8449" width="8.7109375" style="5" customWidth="1"/>
    <col min="8450" max="8450" width="45.7109375" style="5" customWidth="1"/>
    <col min="8451" max="8451" width="15.7109375" style="5" customWidth="1"/>
    <col min="8452" max="8453" width="17.7109375" style="5" customWidth="1"/>
    <col min="8454" max="8454" width="15.28515625" style="5" customWidth="1"/>
    <col min="8455" max="8455" width="35.7109375" style="5" customWidth="1"/>
    <col min="8456" max="8456" width="17.7109375" style="5" customWidth="1"/>
    <col min="8457" max="8457" width="15.28515625" style="5" customWidth="1"/>
    <col min="8458" max="8458" width="30.7109375" style="5" customWidth="1"/>
    <col min="8459" max="8459" width="40.42578125" style="5" customWidth="1"/>
    <col min="8460" max="8704" width="11.42578125" style="5"/>
    <col min="8705" max="8705" width="8.7109375" style="5" customWidth="1"/>
    <col min="8706" max="8706" width="45.7109375" style="5" customWidth="1"/>
    <col min="8707" max="8707" width="15.7109375" style="5" customWidth="1"/>
    <col min="8708" max="8709" width="17.7109375" style="5" customWidth="1"/>
    <col min="8710" max="8710" width="15.28515625" style="5" customWidth="1"/>
    <col min="8711" max="8711" width="35.7109375" style="5" customWidth="1"/>
    <col min="8712" max="8712" width="17.7109375" style="5" customWidth="1"/>
    <col min="8713" max="8713" width="15.28515625" style="5" customWidth="1"/>
    <col min="8714" max="8714" width="30.7109375" style="5" customWidth="1"/>
    <col min="8715" max="8715" width="40.42578125" style="5" customWidth="1"/>
    <col min="8716" max="8960" width="11.42578125" style="5"/>
    <col min="8961" max="8961" width="8.7109375" style="5" customWidth="1"/>
    <col min="8962" max="8962" width="45.7109375" style="5" customWidth="1"/>
    <col min="8963" max="8963" width="15.7109375" style="5" customWidth="1"/>
    <col min="8964" max="8965" width="17.7109375" style="5" customWidth="1"/>
    <col min="8966" max="8966" width="15.28515625" style="5" customWidth="1"/>
    <col min="8967" max="8967" width="35.7109375" style="5" customWidth="1"/>
    <col min="8968" max="8968" width="17.7109375" style="5" customWidth="1"/>
    <col min="8969" max="8969" width="15.28515625" style="5" customWidth="1"/>
    <col min="8970" max="8970" width="30.7109375" style="5" customWidth="1"/>
    <col min="8971" max="8971" width="40.42578125" style="5" customWidth="1"/>
    <col min="8972" max="9216" width="11.42578125" style="5"/>
    <col min="9217" max="9217" width="8.7109375" style="5" customWidth="1"/>
    <col min="9218" max="9218" width="45.7109375" style="5" customWidth="1"/>
    <col min="9219" max="9219" width="15.7109375" style="5" customWidth="1"/>
    <col min="9220" max="9221" width="17.7109375" style="5" customWidth="1"/>
    <col min="9222" max="9222" width="15.28515625" style="5" customWidth="1"/>
    <col min="9223" max="9223" width="35.7109375" style="5" customWidth="1"/>
    <col min="9224" max="9224" width="17.7109375" style="5" customWidth="1"/>
    <col min="9225" max="9225" width="15.28515625" style="5" customWidth="1"/>
    <col min="9226" max="9226" width="30.7109375" style="5" customWidth="1"/>
    <col min="9227" max="9227" width="40.42578125" style="5" customWidth="1"/>
    <col min="9228" max="9472" width="11.42578125" style="5"/>
    <col min="9473" max="9473" width="8.7109375" style="5" customWidth="1"/>
    <col min="9474" max="9474" width="45.7109375" style="5" customWidth="1"/>
    <col min="9475" max="9475" width="15.7109375" style="5" customWidth="1"/>
    <col min="9476" max="9477" width="17.7109375" style="5" customWidth="1"/>
    <col min="9478" max="9478" width="15.28515625" style="5" customWidth="1"/>
    <col min="9479" max="9479" width="35.7109375" style="5" customWidth="1"/>
    <col min="9480" max="9480" width="17.7109375" style="5" customWidth="1"/>
    <col min="9481" max="9481" width="15.28515625" style="5" customWidth="1"/>
    <col min="9482" max="9482" width="30.7109375" style="5" customWidth="1"/>
    <col min="9483" max="9483" width="40.42578125" style="5" customWidth="1"/>
    <col min="9484" max="9728" width="11.42578125" style="5"/>
    <col min="9729" max="9729" width="8.7109375" style="5" customWidth="1"/>
    <col min="9730" max="9730" width="45.7109375" style="5" customWidth="1"/>
    <col min="9731" max="9731" width="15.7109375" style="5" customWidth="1"/>
    <col min="9732" max="9733" width="17.7109375" style="5" customWidth="1"/>
    <col min="9734" max="9734" width="15.28515625" style="5" customWidth="1"/>
    <col min="9735" max="9735" width="35.7109375" style="5" customWidth="1"/>
    <col min="9736" max="9736" width="17.7109375" style="5" customWidth="1"/>
    <col min="9737" max="9737" width="15.28515625" style="5" customWidth="1"/>
    <col min="9738" max="9738" width="30.7109375" style="5" customWidth="1"/>
    <col min="9739" max="9739" width="40.42578125" style="5" customWidth="1"/>
    <col min="9740" max="9984" width="11.42578125" style="5"/>
    <col min="9985" max="9985" width="8.7109375" style="5" customWidth="1"/>
    <col min="9986" max="9986" width="45.7109375" style="5" customWidth="1"/>
    <col min="9987" max="9987" width="15.7109375" style="5" customWidth="1"/>
    <col min="9988" max="9989" width="17.7109375" style="5" customWidth="1"/>
    <col min="9990" max="9990" width="15.28515625" style="5" customWidth="1"/>
    <col min="9991" max="9991" width="35.7109375" style="5" customWidth="1"/>
    <col min="9992" max="9992" width="17.7109375" style="5" customWidth="1"/>
    <col min="9993" max="9993" width="15.28515625" style="5" customWidth="1"/>
    <col min="9994" max="9994" width="30.7109375" style="5" customWidth="1"/>
    <col min="9995" max="9995" width="40.42578125" style="5" customWidth="1"/>
    <col min="9996" max="10240" width="11.42578125" style="5"/>
    <col min="10241" max="10241" width="8.7109375" style="5" customWidth="1"/>
    <col min="10242" max="10242" width="45.7109375" style="5" customWidth="1"/>
    <col min="10243" max="10243" width="15.7109375" style="5" customWidth="1"/>
    <col min="10244" max="10245" width="17.7109375" style="5" customWidth="1"/>
    <col min="10246" max="10246" width="15.28515625" style="5" customWidth="1"/>
    <col min="10247" max="10247" width="35.7109375" style="5" customWidth="1"/>
    <col min="10248" max="10248" width="17.7109375" style="5" customWidth="1"/>
    <col min="10249" max="10249" width="15.28515625" style="5" customWidth="1"/>
    <col min="10250" max="10250" width="30.7109375" style="5" customWidth="1"/>
    <col min="10251" max="10251" width="40.42578125" style="5" customWidth="1"/>
    <col min="10252" max="10496" width="11.42578125" style="5"/>
    <col min="10497" max="10497" width="8.7109375" style="5" customWidth="1"/>
    <col min="10498" max="10498" width="45.7109375" style="5" customWidth="1"/>
    <col min="10499" max="10499" width="15.7109375" style="5" customWidth="1"/>
    <col min="10500" max="10501" width="17.7109375" style="5" customWidth="1"/>
    <col min="10502" max="10502" width="15.28515625" style="5" customWidth="1"/>
    <col min="10503" max="10503" width="35.7109375" style="5" customWidth="1"/>
    <col min="10504" max="10504" width="17.7109375" style="5" customWidth="1"/>
    <col min="10505" max="10505" width="15.28515625" style="5" customWidth="1"/>
    <col min="10506" max="10506" width="30.7109375" style="5" customWidth="1"/>
    <col min="10507" max="10507" width="40.42578125" style="5" customWidth="1"/>
    <col min="10508" max="10752" width="11.42578125" style="5"/>
    <col min="10753" max="10753" width="8.7109375" style="5" customWidth="1"/>
    <col min="10754" max="10754" width="45.7109375" style="5" customWidth="1"/>
    <col min="10755" max="10755" width="15.7109375" style="5" customWidth="1"/>
    <col min="10756" max="10757" width="17.7109375" style="5" customWidth="1"/>
    <col min="10758" max="10758" width="15.28515625" style="5" customWidth="1"/>
    <col min="10759" max="10759" width="35.7109375" style="5" customWidth="1"/>
    <col min="10760" max="10760" width="17.7109375" style="5" customWidth="1"/>
    <col min="10761" max="10761" width="15.28515625" style="5" customWidth="1"/>
    <col min="10762" max="10762" width="30.7109375" style="5" customWidth="1"/>
    <col min="10763" max="10763" width="40.42578125" style="5" customWidth="1"/>
    <col min="10764" max="11008" width="11.42578125" style="5"/>
    <col min="11009" max="11009" width="8.7109375" style="5" customWidth="1"/>
    <col min="11010" max="11010" width="45.7109375" style="5" customWidth="1"/>
    <col min="11011" max="11011" width="15.7109375" style="5" customWidth="1"/>
    <col min="11012" max="11013" width="17.7109375" style="5" customWidth="1"/>
    <col min="11014" max="11014" width="15.28515625" style="5" customWidth="1"/>
    <col min="11015" max="11015" width="35.7109375" style="5" customWidth="1"/>
    <col min="11016" max="11016" width="17.7109375" style="5" customWidth="1"/>
    <col min="11017" max="11017" width="15.28515625" style="5" customWidth="1"/>
    <col min="11018" max="11018" width="30.7109375" style="5" customWidth="1"/>
    <col min="11019" max="11019" width="40.42578125" style="5" customWidth="1"/>
    <col min="11020" max="11264" width="11.42578125" style="5"/>
    <col min="11265" max="11265" width="8.7109375" style="5" customWidth="1"/>
    <col min="11266" max="11266" width="45.7109375" style="5" customWidth="1"/>
    <col min="11267" max="11267" width="15.7109375" style="5" customWidth="1"/>
    <col min="11268" max="11269" width="17.7109375" style="5" customWidth="1"/>
    <col min="11270" max="11270" width="15.28515625" style="5" customWidth="1"/>
    <col min="11271" max="11271" width="35.7109375" style="5" customWidth="1"/>
    <col min="11272" max="11272" width="17.7109375" style="5" customWidth="1"/>
    <col min="11273" max="11273" width="15.28515625" style="5" customWidth="1"/>
    <col min="11274" max="11274" width="30.7109375" style="5" customWidth="1"/>
    <col min="11275" max="11275" width="40.42578125" style="5" customWidth="1"/>
    <col min="11276" max="11520" width="11.42578125" style="5"/>
    <col min="11521" max="11521" width="8.7109375" style="5" customWidth="1"/>
    <col min="11522" max="11522" width="45.7109375" style="5" customWidth="1"/>
    <col min="11523" max="11523" width="15.7109375" style="5" customWidth="1"/>
    <col min="11524" max="11525" width="17.7109375" style="5" customWidth="1"/>
    <col min="11526" max="11526" width="15.28515625" style="5" customWidth="1"/>
    <col min="11527" max="11527" width="35.7109375" style="5" customWidth="1"/>
    <col min="11528" max="11528" width="17.7109375" style="5" customWidth="1"/>
    <col min="11529" max="11529" width="15.28515625" style="5" customWidth="1"/>
    <col min="11530" max="11530" width="30.7109375" style="5" customWidth="1"/>
    <col min="11531" max="11531" width="40.42578125" style="5" customWidth="1"/>
    <col min="11532" max="11776" width="11.42578125" style="5"/>
    <col min="11777" max="11777" width="8.7109375" style="5" customWidth="1"/>
    <col min="11778" max="11778" width="45.7109375" style="5" customWidth="1"/>
    <col min="11779" max="11779" width="15.7109375" style="5" customWidth="1"/>
    <col min="11780" max="11781" width="17.7109375" style="5" customWidth="1"/>
    <col min="11782" max="11782" width="15.28515625" style="5" customWidth="1"/>
    <col min="11783" max="11783" width="35.7109375" style="5" customWidth="1"/>
    <col min="11784" max="11784" width="17.7109375" style="5" customWidth="1"/>
    <col min="11785" max="11785" width="15.28515625" style="5" customWidth="1"/>
    <col min="11786" max="11786" width="30.7109375" style="5" customWidth="1"/>
    <col min="11787" max="11787" width="40.42578125" style="5" customWidth="1"/>
    <col min="11788" max="12032" width="11.42578125" style="5"/>
    <col min="12033" max="12033" width="8.7109375" style="5" customWidth="1"/>
    <col min="12034" max="12034" width="45.7109375" style="5" customWidth="1"/>
    <col min="12035" max="12035" width="15.7109375" style="5" customWidth="1"/>
    <col min="12036" max="12037" width="17.7109375" style="5" customWidth="1"/>
    <col min="12038" max="12038" width="15.28515625" style="5" customWidth="1"/>
    <col min="12039" max="12039" width="35.7109375" style="5" customWidth="1"/>
    <col min="12040" max="12040" width="17.7109375" style="5" customWidth="1"/>
    <col min="12041" max="12041" width="15.28515625" style="5" customWidth="1"/>
    <col min="12042" max="12042" width="30.7109375" style="5" customWidth="1"/>
    <col min="12043" max="12043" width="40.42578125" style="5" customWidth="1"/>
    <col min="12044" max="12288" width="11.42578125" style="5"/>
    <col min="12289" max="12289" width="8.7109375" style="5" customWidth="1"/>
    <col min="12290" max="12290" width="45.7109375" style="5" customWidth="1"/>
    <col min="12291" max="12291" width="15.7109375" style="5" customWidth="1"/>
    <col min="12292" max="12293" width="17.7109375" style="5" customWidth="1"/>
    <col min="12294" max="12294" width="15.28515625" style="5" customWidth="1"/>
    <col min="12295" max="12295" width="35.7109375" style="5" customWidth="1"/>
    <col min="12296" max="12296" width="17.7109375" style="5" customWidth="1"/>
    <col min="12297" max="12297" width="15.28515625" style="5" customWidth="1"/>
    <col min="12298" max="12298" width="30.7109375" style="5" customWidth="1"/>
    <col min="12299" max="12299" width="40.42578125" style="5" customWidth="1"/>
    <col min="12300" max="12544" width="11.42578125" style="5"/>
    <col min="12545" max="12545" width="8.7109375" style="5" customWidth="1"/>
    <col min="12546" max="12546" width="45.7109375" style="5" customWidth="1"/>
    <col min="12547" max="12547" width="15.7109375" style="5" customWidth="1"/>
    <col min="12548" max="12549" width="17.7109375" style="5" customWidth="1"/>
    <col min="12550" max="12550" width="15.28515625" style="5" customWidth="1"/>
    <col min="12551" max="12551" width="35.7109375" style="5" customWidth="1"/>
    <col min="12552" max="12552" width="17.7109375" style="5" customWidth="1"/>
    <col min="12553" max="12553" width="15.28515625" style="5" customWidth="1"/>
    <col min="12554" max="12554" width="30.7109375" style="5" customWidth="1"/>
    <col min="12555" max="12555" width="40.42578125" style="5" customWidth="1"/>
    <col min="12556" max="12800" width="11.42578125" style="5"/>
    <col min="12801" max="12801" width="8.7109375" style="5" customWidth="1"/>
    <col min="12802" max="12802" width="45.7109375" style="5" customWidth="1"/>
    <col min="12803" max="12803" width="15.7109375" style="5" customWidth="1"/>
    <col min="12804" max="12805" width="17.7109375" style="5" customWidth="1"/>
    <col min="12806" max="12806" width="15.28515625" style="5" customWidth="1"/>
    <col min="12807" max="12807" width="35.7109375" style="5" customWidth="1"/>
    <col min="12808" max="12808" width="17.7109375" style="5" customWidth="1"/>
    <col min="12809" max="12809" width="15.28515625" style="5" customWidth="1"/>
    <col min="12810" max="12810" width="30.7109375" style="5" customWidth="1"/>
    <col min="12811" max="12811" width="40.42578125" style="5" customWidth="1"/>
    <col min="12812" max="13056" width="11.42578125" style="5"/>
    <col min="13057" max="13057" width="8.7109375" style="5" customWidth="1"/>
    <col min="13058" max="13058" width="45.7109375" style="5" customWidth="1"/>
    <col min="13059" max="13059" width="15.7109375" style="5" customWidth="1"/>
    <col min="13060" max="13061" width="17.7109375" style="5" customWidth="1"/>
    <col min="13062" max="13062" width="15.28515625" style="5" customWidth="1"/>
    <col min="13063" max="13063" width="35.7109375" style="5" customWidth="1"/>
    <col min="13064" max="13064" width="17.7109375" style="5" customWidth="1"/>
    <col min="13065" max="13065" width="15.28515625" style="5" customWidth="1"/>
    <col min="13066" max="13066" width="30.7109375" style="5" customWidth="1"/>
    <col min="13067" max="13067" width="40.42578125" style="5" customWidth="1"/>
    <col min="13068" max="13312" width="11.42578125" style="5"/>
    <col min="13313" max="13313" width="8.7109375" style="5" customWidth="1"/>
    <col min="13314" max="13314" width="45.7109375" style="5" customWidth="1"/>
    <col min="13315" max="13315" width="15.7109375" style="5" customWidth="1"/>
    <col min="13316" max="13317" width="17.7109375" style="5" customWidth="1"/>
    <col min="13318" max="13318" width="15.28515625" style="5" customWidth="1"/>
    <col min="13319" max="13319" width="35.7109375" style="5" customWidth="1"/>
    <col min="13320" max="13320" width="17.7109375" style="5" customWidth="1"/>
    <col min="13321" max="13321" width="15.28515625" style="5" customWidth="1"/>
    <col min="13322" max="13322" width="30.7109375" style="5" customWidth="1"/>
    <col min="13323" max="13323" width="40.42578125" style="5" customWidth="1"/>
    <col min="13324" max="13568" width="11.42578125" style="5"/>
    <col min="13569" max="13569" width="8.7109375" style="5" customWidth="1"/>
    <col min="13570" max="13570" width="45.7109375" style="5" customWidth="1"/>
    <col min="13571" max="13571" width="15.7109375" style="5" customWidth="1"/>
    <col min="13572" max="13573" width="17.7109375" style="5" customWidth="1"/>
    <col min="13574" max="13574" width="15.28515625" style="5" customWidth="1"/>
    <col min="13575" max="13575" width="35.7109375" style="5" customWidth="1"/>
    <col min="13576" max="13576" width="17.7109375" style="5" customWidth="1"/>
    <col min="13577" max="13577" width="15.28515625" style="5" customWidth="1"/>
    <col min="13578" max="13578" width="30.7109375" style="5" customWidth="1"/>
    <col min="13579" max="13579" width="40.42578125" style="5" customWidth="1"/>
    <col min="13580" max="13824" width="11.42578125" style="5"/>
    <col min="13825" max="13825" width="8.7109375" style="5" customWidth="1"/>
    <col min="13826" max="13826" width="45.7109375" style="5" customWidth="1"/>
    <col min="13827" max="13827" width="15.7109375" style="5" customWidth="1"/>
    <col min="13828" max="13829" width="17.7109375" style="5" customWidth="1"/>
    <col min="13830" max="13830" width="15.28515625" style="5" customWidth="1"/>
    <col min="13831" max="13831" width="35.7109375" style="5" customWidth="1"/>
    <col min="13832" max="13832" width="17.7109375" style="5" customWidth="1"/>
    <col min="13833" max="13833" width="15.28515625" style="5" customWidth="1"/>
    <col min="13834" max="13834" width="30.7109375" style="5" customWidth="1"/>
    <col min="13835" max="13835" width="40.42578125" style="5" customWidth="1"/>
    <col min="13836" max="14080" width="11.42578125" style="5"/>
    <col min="14081" max="14081" width="8.7109375" style="5" customWidth="1"/>
    <col min="14082" max="14082" width="45.7109375" style="5" customWidth="1"/>
    <col min="14083" max="14083" width="15.7109375" style="5" customWidth="1"/>
    <col min="14084" max="14085" width="17.7109375" style="5" customWidth="1"/>
    <col min="14086" max="14086" width="15.28515625" style="5" customWidth="1"/>
    <col min="14087" max="14087" width="35.7109375" style="5" customWidth="1"/>
    <col min="14088" max="14088" width="17.7109375" style="5" customWidth="1"/>
    <col min="14089" max="14089" width="15.28515625" style="5" customWidth="1"/>
    <col min="14090" max="14090" width="30.7109375" style="5" customWidth="1"/>
    <col min="14091" max="14091" width="40.42578125" style="5" customWidth="1"/>
    <col min="14092" max="14336" width="11.42578125" style="5"/>
    <col min="14337" max="14337" width="8.7109375" style="5" customWidth="1"/>
    <col min="14338" max="14338" width="45.7109375" style="5" customWidth="1"/>
    <col min="14339" max="14339" width="15.7109375" style="5" customWidth="1"/>
    <col min="14340" max="14341" width="17.7109375" style="5" customWidth="1"/>
    <col min="14342" max="14342" width="15.28515625" style="5" customWidth="1"/>
    <col min="14343" max="14343" width="35.7109375" style="5" customWidth="1"/>
    <col min="14344" max="14344" width="17.7109375" style="5" customWidth="1"/>
    <col min="14345" max="14345" width="15.28515625" style="5" customWidth="1"/>
    <col min="14346" max="14346" width="30.7109375" style="5" customWidth="1"/>
    <col min="14347" max="14347" width="40.42578125" style="5" customWidth="1"/>
    <col min="14348" max="14592" width="11.42578125" style="5"/>
    <col min="14593" max="14593" width="8.7109375" style="5" customWidth="1"/>
    <col min="14594" max="14594" width="45.7109375" style="5" customWidth="1"/>
    <col min="14595" max="14595" width="15.7109375" style="5" customWidth="1"/>
    <col min="14596" max="14597" width="17.7109375" style="5" customWidth="1"/>
    <col min="14598" max="14598" width="15.28515625" style="5" customWidth="1"/>
    <col min="14599" max="14599" width="35.7109375" style="5" customWidth="1"/>
    <col min="14600" max="14600" width="17.7109375" style="5" customWidth="1"/>
    <col min="14601" max="14601" width="15.28515625" style="5" customWidth="1"/>
    <col min="14602" max="14602" width="30.7109375" style="5" customWidth="1"/>
    <col min="14603" max="14603" width="40.42578125" style="5" customWidth="1"/>
    <col min="14604" max="14848" width="11.42578125" style="5"/>
    <col min="14849" max="14849" width="8.7109375" style="5" customWidth="1"/>
    <col min="14850" max="14850" width="45.7109375" style="5" customWidth="1"/>
    <col min="14851" max="14851" width="15.7109375" style="5" customWidth="1"/>
    <col min="14852" max="14853" width="17.7109375" style="5" customWidth="1"/>
    <col min="14854" max="14854" width="15.28515625" style="5" customWidth="1"/>
    <col min="14855" max="14855" width="35.7109375" style="5" customWidth="1"/>
    <col min="14856" max="14856" width="17.7109375" style="5" customWidth="1"/>
    <col min="14857" max="14857" width="15.28515625" style="5" customWidth="1"/>
    <col min="14858" max="14858" width="30.7109375" style="5" customWidth="1"/>
    <col min="14859" max="14859" width="40.42578125" style="5" customWidth="1"/>
    <col min="14860" max="15104" width="11.42578125" style="5"/>
    <col min="15105" max="15105" width="8.7109375" style="5" customWidth="1"/>
    <col min="15106" max="15106" width="45.7109375" style="5" customWidth="1"/>
    <col min="15107" max="15107" width="15.7109375" style="5" customWidth="1"/>
    <col min="15108" max="15109" width="17.7109375" style="5" customWidth="1"/>
    <col min="15110" max="15110" width="15.28515625" style="5" customWidth="1"/>
    <col min="15111" max="15111" width="35.7109375" style="5" customWidth="1"/>
    <col min="15112" max="15112" width="17.7109375" style="5" customWidth="1"/>
    <col min="15113" max="15113" width="15.28515625" style="5" customWidth="1"/>
    <col min="15114" max="15114" width="30.7109375" style="5" customWidth="1"/>
    <col min="15115" max="15115" width="40.42578125" style="5" customWidth="1"/>
    <col min="15116" max="15360" width="11.42578125" style="5"/>
    <col min="15361" max="15361" width="8.7109375" style="5" customWidth="1"/>
    <col min="15362" max="15362" width="45.7109375" style="5" customWidth="1"/>
    <col min="15363" max="15363" width="15.7109375" style="5" customWidth="1"/>
    <col min="15364" max="15365" width="17.7109375" style="5" customWidth="1"/>
    <col min="15366" max="15366" width="15.28515625" style="5" customWidth="1"/>
    <col min="15367" max="15367" width="35.7109375" style="5" customWidth="1"/>
    <col min="15368" max="15368" width="17.7109375" style="5" customWidth="1"/>
    <col min="15369" max="15369" width="15.28515625" style="5" customWidth="1"/>
    <col min="15370" max="15370" width="30.7109375" style="5" customWidth="1"/>
    <col min="15371" max="15371" width="40.42578125" style="5" customWidth="1"/>
    <col min="15372" max="15616" width="11.42578125" style="5"/>
    <col min="15617" max="15617" width="8.7109375" style="5" customWidth="1"/>
    <col min="15618" max="15618" width="45.7109375" style="5" customWidth="1"/>
    <col min="15619" max="15619" width="15.7109375" style="5" customWidth="1"/>
    <col min="15620" max="15621" width="17.7109375" style="5" customWidth="1"/>
    <col min="15622" max="15622" width="15.28515625" style="5" customWidth="1"/>
    <col min="15623" max="15623" width="35.7109375" style="5" customWidth="1"/>
    <col min="15624" max="15624" width="17.7109375" style="5" customWidth="1"/>
    <col min="15625" max="15625" width="15.28515625" style="5" customWidth="1"/>
    <col min="15626" max="15626" width="30.7109375" style="5" customWidth="1"/>
    <col min="15627" max="15627" width="40.42578125" style="5" customWidth="1"/>
    <col min="15628" max="15872" width="11.42578125" style="5"/>
    <col min="15873" max="15873" width="8.7109375" style="5" customWidth="1"/>
    <col min="15874" max="15874" width="45.7109375" style="5" customWidth="1"/>
    <col min="15875" max="15875" width="15.7109375" style="5" customWidth="1"/>
    <col min="15876" max="15877" width="17.7109375" style="5" customWidth="1"/>
    <col min="15878" max="15878" width="15.28515625" style="5" customWidth="1"/>
    <col min="15879" max="15879" width="35.7109375" style="5" customWidth="1"/>
    <col min="15880" max="15880" width="17.7109375" style="5" customWidth="1"/>
    <col min="15881" max="15881" width="15.28515625" style="5" customWidth="1"/>
    <col min="15882" max="15882" width="30.7109375" style="5" customWidth="1"/>
    <col min="15883" max="15883" width="40.42578125" style="5" customWidth="1"/>
    <col min="15884" max="16128" width="11.42578125" style="5"/>
    <col min="16129" max="16129" width="8.7109375" style="5" customWidth="1"/>
    <col min="16130" max="16130" width="45.7109375" style="5" customWidth="1"/>
    <col min="16131" max="16131" width="15.7109375" style="5" customWidth="1"/>
    <col min="16132" max="16133" width="17.7109375" style="5" customWidth="1"/>
    <col min="16134" max="16134" width="15.28515625" style="5" customWidth="1"/>
    <col min="16135" max="16135" width="35.7109375" style="5" customWidth="1"/>
    <col min="16136" max="16136" width="17.7109375" style="5" customWidth="1"/>
    <col min="16137" max="16137" width="15.28515625" style="5" customWidth="1"/>
    <col min="16138" max="16138" width="30.7109375" style="5" customWidth="1"/>
    <col min="16139" max="16139" width="40.42578125" style="5" customWidth="1"/>
    <col min="16140" max="16384" width="11.42578125" style="5"/>
  </cols>
  <sheetData>
    <row r="1" spans="1:10" x14ac:dyDescent="0.25">
      <c r="A1" s="2432" t="s">
        <v>1507</v>
      </c>
      <c r="B1" s="2432"/>
      <c r="C1" s="2432"/>
      <c r="D1" s="2432"/>
      <c r="E1" s="2432"/>
      <c r="F1" s="2432"/>
      <c r="G1" s="2432"/>
      <c r="H1" s="2432"/>
      <c r="I1" s="2432"/>
      <c r="J1" s="2432"/>
    </row>
    <row r="2" spans="1:10" x14ac:dyDescent="0.25">
      <c r="A2" s="2432" t="s">
        <v>71</v>
      </c>
      <c r="B2" s="2432"/>
      <c r="C2" s="2432"/>
      <c r="D2" s="2432"/>
      <c r="E2" s="2432"/>
      <c r="F2" s="2432"/>
      <c r="G2" s="2432"/>
      <c r="H2" s="2432"/>
      <c r="I2" s="2432"/>
      <c r="J2" s="2432"/>
    </row>
    <row r="3" spans="1:10" x14ac:dyDescent="0.25">
      <c r="A3" s="2283" t="s">
        <v>1806</v>
      </c>
      <c r="B3" s="2283"/>
      <c r="C3" s="2283"/>
      <c r="D3" s="2433"/>
      <c r="E3" s="2433"/>
      <c r="F3" s="2433"/>
      <c r="G3" s="2433"/>
      <c r="H3" s="2433"/>
      <c r="I3" s="2433"/>
      <c r="J3" s="2433"/>
    </row>
    <row r="4" spans="1:10" x14ac:dyDescent="0.25">
      <c r="A4" s="2434" t="s">
        <v>1473</v>
      </c>
      <c r="B4" s="2434"/>
      <c r="C4" s="2434"/>
      <c r="D4" s="2434"/>
      <c r="E4" s="2434"/>
      <c r="F4" s="2434"/>
      <c r="G4" s="2434"/>
      <c r="H4" s="2434"/>
      <c r="I4" s="2434"/>
      <c r="J4" s="2434"/>
    </row>
    <row r="5" spans="1:10" x14ac:dyDescent="0.25">
      <c r="A5" s="2435"/>
      <c r="B5" s="2433"/>
      <c r="C5" s="2433"/>
      <c r="D5" s="2433"/>
      <c r="E5" s="2433"/>
      <c r="F5" s="2433"/>
      <c r="G5" s="2433"/>
      <c r="H5" s="2433"/>
      <c r="I5" s="2433"/>
      <c r="J5" s="2433"/>
    </row>
    <row r="6" spans="1:10" ht="137.25" customHeight="1" x14ac:dyDescent="0.25">
      <c r="A6" s="470" t="s">
        <v>1</v>
      </c>
      <c r="B6" s="98" t="s">
        <v>2</v>
      </c>
      <c r="C6" s="98" t="s">
        <v>3</v>
      </c>
      <c r="D6" s="99" t="s">
        <v>1459</v>
      </c>
      <c r="E6" s="100" t="s">
        <v>1460</v>
      </c>
      <c r="F6" s="100" t="s">
        <v>4</v>
      </c>
      <c r="G6" s="98" t="s">
        <v>5</v>
      </c>
      <c r="H6" s="98" t="s">
        <v>1461</v>
      </c>
      <c r="I6" s="98" t="s">
        <v>6</v>
      </c>
      <c r="J6" s="98" t="s">
        <v>7</v>
      </c>
    </row>
    <row r="7" spans="1:10" ht="18" customHeight="1" x14ac:dyDescent="0.25">
      <c r="A7" s="227" t="s">
        <v>8</v>
      </c>
      <c r="B7" s="228">
        <v>2</v>
      </c>
      <c r="C7" s="228">
        <v>3</v>
      </c>
      <c r="D7" s="228">
        <v>4</v>
      </c>
      <c r="E7" s="228">
        <v>5</v>
      </c>
      <c r="F7" s="229">
        <v>6</v>
      </c>
      <c r="G7" s="228">
        <v>7</v>
      </c>
      <c r="H7" s="229">
        <v>8</v>
      </c>
      <c r="I7" s="229">
        <v>9</v>
      </c>
      <c r="J7" s="228">
        <v>10</v>
      </c>
    </row>
    <row r="8" spans="1:10" x14ac:dyDescent="0.25">
      <c r="A8" s="2436" t="s">
        <v>24</v>
      </c>
      <c r="B8" s="2436"/>
      <c r="C8" s="2436"/>
      <c r="D8" s="2436"/>
      <c r="E8" s="2436"/>
      <c r="F8" s="2436"/>
      <c r="G8" s="2436"/>
      <c r="H8" s="2436"/>
      <c r="I8" s="2436"/>
      <c r="J8" s="2436"/>
    </row>
    <row r="9" spans="1:10" s="6" customFormat="1" ht="21.75" customHeight="1" x14ac:dyDescent="0.3">
      <c r="A9" s="2437" t="s">
        <v>9</v>
      </c>
      <c r="B9" s="2438" t="s">
        <v>1209</v>
      </c>
      <c r="C9" s="462" t="s">
        <v>430</v>
      </c>
      <c r="D9" s="230">
        <f>D10+D11</f>
        <v>136029.39000000001</v>
      </c>
      <c r="E9" s="230">
        <f>E10+E11</f>
        <v>749.13</v>
      </c>
      <c r="F9" s="231">
        <f t="shared" ref="F9:F15" si="0">E9/D9*100</f>
        <v>0.55071187189768323</v>
      </c>
      <c r="G9" s="2439"/>
      <c r="H9" s="232">
        <f>H10+H11</f>
        <v>749.13</v>
      </c>
      <c r="I9" s="231">
        <f t="shared" ref="I9:I14" si="1">H9/D9*100</f>
        <v>0.55071187189768323</v>
      </c>
      <c r="J9" s="2440"/>
    </row>
    <row r="10" spans="1:10" s="6" customFormat="1" ht="78.75" customHeight="1" x14ac:dyDescent="0.3">
      <c r="A10" s="2437"/>
      <c r="B10" s="2438"/>
      <c r="C10" s="462" t="s">
        <v>16</v>
      </c>
      <c r="D10" s="230">
        <f>D13</f>
        <v>86378.52</v>
      </c>
      <c r="E10" s="230">
        <f>E13</f>
        <v>475.7</v>
      </c>
      <c r="F10" s="231">
        <f t="shared" si="0"/>
        <v>0.55071561772533262</v>
      </c>
      <c r="G10" s="2427"/>
      <c r="H10" s="524">
        <f>H13</f>
        <v>475.7</v>
      </c>
      <c r="I10" s="231">
        <f t="shared" si="1"/>
        <v>0.55071561772533262</v>
      </c>
      <c r="J10" s="2441"/>
    </row>
    <row r="11" spans="1:10" s="6" customFormat="1" ht="102" customHeight="1" x14ac:dyDescent="0.3">
      <c r="A11" s="2437"/>
      <c r="B11" s="2438"/>
      <c r="C11" s="462" t="s">
        <v>19</v>
      </c>
      <c r="D11" s="230">
        <f>D14</f>
        <v>49650.87</v>
      </c>
      <c r="E11" s="230">
        <f>E14</f>
        <v>273.43</v>
      </c>
      <c r="F11" s="231">
        <f t="shared" si="0"/>
        <v>0.55070535521331243</v>
      </c>
      <c r="G11" s="2428"/>
      <c r="H11" s="232">
        <f>H14</f>
        <v>273.43</v>
      </c>
      <c r="I11" s="231">
        <f t="shared" si="1"/>
        <v>0.55070535521331243</v>
      </c>
      <c r="J11" s="2442"/>
    </row>
    <row r="12" spans="1:10" s="6" customFormat="1" ht="275.25" customHeight="1" x14ac:dyDescent="0.3">
      <c r="A12" s="1118" t="s">
        <v>10</v>
      </c>
      <c r="B12" s="1119" t="s">
        <v>759</v>
      </c>
      <c r="C12" s="1002" t="s">
        <v>430</v>
      </c>
      <c r="D12" s="1003">
        <f>D13+D14</f>
        <v>136029.39000000001</v>
      </c>
      <c r="E12" s="1003">
        <f>E13+E14</f>
        <v>749.13</v>
      </c>
      <c r="F12" s="1004">
        <f t="shared" si="0"/>
        <v>0.55071187189768323</v>
      </c>
      <c r="G12" s="1120"/>
      <c r="H12" s="1005">
        <f>H13+H14</f>
        <v>749.13</v>
      </c>
      <c r="I12" s="1004">
        <f t="shared" si="1"/>
        <v>0.55071187189768323</v>
      </c>
      <c r="J12" s="1121"/>
    </row>
    <row r="13" spans="1:10" s="6" customFormat="1" ht="79.5" customHeight="1" x14ac:dyDescent="0.3">
      <c r="A13" s="2429"/>
      <c r="B13" s="2424" t="s">
        <v>1334</v>
      </c>
      <c r="C13" s="461" t="s">
        <v>16</v>
      </c>
      <c r="D13" s="477">
        <v>86378.52</v>
      </c>
      <c r="E13" s="478">
        <v>475.7</v>
      </c>
      <c r="F13" s="237">
        <f t="shared" si="0"/>
        <v>0.55071561772533262</v>
      </c>
      <c r="G13" s="2427" t="s">
        <v>1986</v>
      </c>
      <c r="H13" s="478">
        <f>E13</f>
        <v>475.7</v>
      </c>
      <c r="I13" s="237">
        <f t="shared" si="1"/>
        <v>0.55071561772533262</v>
      </c>
      <c r="J13" s="2425" t="s">
        <v>1508</v>
      </c>
    </row>
    <row r="14" spans="1:10" s="6" customFormat="1" ht="409.6" customHeight="1" x14ac:dyDescent="0.3">
      <c r="A14" s="2430"/>
      <c r="B14" s="2352"/>
      <c r="C14" s="465" t="s">
        <v>19</v>
      </c>
      <c r="D14" s="233">
        <v>49650.87</v>
      </c>
      <c r="E14" s="233">
        <v>273.43</v>
      </c>
      <c r="F14" s="234">
        <f t="shared" si="0"/>
        <v>0.55070535521331243</v>
      </c>
      <c r="G14" s="2428"/>
      <c r="H14" s="233">
        <f>E14</f>
        <v>273.43</v>
      </c>
      <c r="I14" s="234">
        <f t="shared" si="1"/>
        <v>0.55070535521331243</v>
      </c>
      <c r="J14" s="2426"/>
    </row>
    <row r="15" spans="1:10" s="6" customFormat="1" ht="30" customHeight="1" x14ac:dyDescent="0.3">
      <c r="A15" s="2397" t="s">
        <v>12</v>
      </c>
      <c r="B15" s="2383" t="s">
        <v>1415</v>
      </c>
      <c r="C15" s="771" t="s">
        <v>430</v>
      </c>
      <c r="D15" s="230">
        <f t="shared" ref="D15:E17" si="2">D16</f>
        <v>208849.13</v>
      </c>
      <c r="E15" s="230">
        <f t="shared" si="2"/>
        <v>0</v>
      </c>
      <c r="F15" s="231">
        <f t="shared" si="0"/>
        <v>0</v>
      </c>
      <c r="G15" s="772"/>
      <c r="H15" s="230">
        <f>E15</f>
        <v>0</v>
      </c>
      <c r="I15" s="231">
        <f t="shared" ref="I15" si="3">H15/D15*100</f>
        <v>0</v>
      </c>
      <c r="J15" s="774"/>
    </row>
    <row r="16" spans="1:10" s="6" customFormat="1" ht="123.75" customHeight="1" x14ac:dyDescent="0.3">
      <c r="A16" s="2398"/>
      <c r="B16" s="2385"/>
      <c r="C16" s="240" t="s">
        <v>1021</v>
      </c>
      <c r="D16" s="230">
        <f t="shared" si="2"/>
        <v>208849.13</v>
      </c>
      <c r="E16" s="230">
        <f t="shared" si="2"/>
        <v>0</v>
      </c>
      <c r="F16" s="231">
        <f>E16/D16*100</f>
        <v>0</v>
      </c>
      <c r="G16" s="479"/>
      <c r="H16" s="230">
        <f>H17</f>
        <v>0</v>
      </c>
      <c r="I16" s="231">
        <f>H16/D16*100</f>
        <v>0</v>
      </c>
      <c r="J16" s="773"/>
    </row>
    <row r="17" spans="1:10" s="6" customFormat="1" ht="57.75" customHeight="1" x14ac:dyDescent="0.3">
      <c r="A17" s="523" t="s">
        <v>13</v>
      </c>
      <c r="B17" s="1605" t="s">
        <v>1359</v>
      </c>
      <c r="C17" s="239" t="s">
        <v>1021</v>
      </c>
      <c r="D17" s="233">
        <f t="shared" si="2"/>
        <v>208849.13</v>
      </c>
      <c r="E17" s="233">
        <f t="shared" si="2"/>
        <v>0</v>
      </c>
      <c r="F17" s="234">
        <v>0</v>
      </c>
      <c r="G17" s="626"/>
      <c r="H17" s="233">
        <f>H18</f>
        <v>0</v>
      </c>
      <c r="I17" s="234">
        <v>0</v>
      </c>
      <c r="J17" s="1135"/>
    </row>
    <row r="18" spans="1:10" s="6" customFormat="1" ht="98.25" customHeight="1" x14ac:dyDescent="0.3">
      <c r="A18" s="523" t="s">
        <v>83</v>
      </c>
      <c r="B18" s="1605" t="s">
        <v>1360</v>
      </c>
      <c r="C18" s="239" t="s">
        <v>1021</v>
      </c>
      <c r="D18" s="233">
        <v>208849.13</v>
      </c>
      <c r="E18" s="233">
        <v>0</v>
      </c>
      <c r="F18" s="234">
        <v>0</v>
      </c>
      <c r="G18" s="626"/>
      <c r="H18" s="233">
        <v>0</v>
      </c>
      <c r="I18" s="234">
        <v>0</v>
      </c>
      <c r="J18" s="1135" t="s">
        <v>1509</v>
      </c>
    </row>
    <row r="19" spans="1:10" ht="30" customHeight="1" x14ac:dyDescent="0.25">
      <c r="A19" s="2431"/>
      <c r="B19" s="2331" t="s">
        <v>38</v>
      </c>
      <c r="C19" s="1007" t="s">
        <v>430</v>
      </c>
      <c r="D19" s="1008">
        <f>D20+D21+D22</f>
        <v>344878.52</v>
      </c>
      <c r="E19" s="1122">
        <f>E20+E21+E22</f>
        <v>749.13</v>
      </c>
      <c r="F19" s="1010">
        <f t="shared" ref="F19:F21" si="4">E19/D19*100</f>
        <v>0.21721561551586335</v>
      </c>
      <c r="G19" s="2379"/>
      <c r="H19" s="1009">
        <f>H20+H21+H22</f>
        <v>749.13</v>
      </c>
      <c r="I19" s="1010">
        <f t="shared" ref="I19:I21" si="5">H19/D19*100</f>
        <v>0.21721561551586335</v>
      </c>
      <c r="J19" s="2379"/>
    </row>
    <row r="20" spans="1:10" ht="76.5" customHeight="1" x14ac:dyDescent="0.25">
      <c r="A20" s="2431"/>
      <c r="B20" s="2331"/>
      <c r="C20" s="1007" t="s">
        <v>16</v>
      </c>
      <c r="D20" s="1008">
        <f>D10</f>
        <v>86378.52</v>
      </c>
      <c r="E20" s="1008">
        <f>E10</f>
        <v>475.7</v>
      </c>
      <c r="F20" s="1010">
        <f t="shared" si="4"/>
        <v>0.55071561772533262</v>
      </c>
      <c r="G20" s="2379"/>
      <c r="H20" s="1008">
        <f>H10</f>
        <v>475.7</v>
      </c>
      <c r="I20" s="1010">
        <f t="shared" si="5"/>
        <v>0.55071561772533262</v>
      </c>
      <c r="J20" s="2379"/>
    </row>
    <row r="21" spans="1:10" ht="99" customHeight="1" x14ac:dyDescent="0.25">
      <c r="A21" s="2431"/>
      <c r="B21" s="2331"/>
      <c r="C21" s="1007" t="s">
        <v>19</v>
      </c>
      <c r="D21" s="1008">
        <f>D11</f>
        <v>49650.87</v>
      </c>
      <c r="E21" s="1008">
        <f>E11</f>
        <v>273.43</v>
      </c>
      <c r="F21" s="1010">
        <f t="shared" si="4"/>
        <v>0.55070535521331243</v>
      </c>
      <c r="G21" s="2379"/>
      <c r="H21" s="1008">
        <f>H11</f>
        <v>273.43</v>
      </c>
      <c r="I21" s="1010">
        <f t="shared" si="5"/>
        <v>0.55070535521331243</v>
      </c>
      <c r="J21" s="2379"/>
    </row>
    <row r="22" spans="1:10" ht="57.75" customHeight="1" x14ac:dyDescent="0.25">
      <c r="A22" s="2431"/>
      <c r="B22" s="2331"/>
      <c r="C22" s="1007" t="s">
        <v>1021</v>
      </c>
      <c r="D22" s="1008">
        <f>D17</f>
        <v>208849.13</v>
      </c>
      <c r="E22" s="1008">
        <f>E17</f>
        <v>0</v>
      </c>
      <c r="F22" s="1010">
        <f>F17</f>
        <v>0</v>
      </c>
      <c r="G22" s="2379"/>
      <c r="H22" s="1008">
        <f>H17</f>
        <v>0</v>
      </c>
      <c r="I22" s="1010">
        <f>I17</f>
        <v>0</v>
      </c>
      <c r="J22" s="2379"/>
    </row>
    <row r="23" spans="1:10" ht="24" customHeight="1" x14ac:dyDescent="0.25">
      <c r="A23" s="2408" t="s">
        <v>77</v>
      </c>
      <c r="B23" s="2408"/>
      <c r="C23" s="2408"/>
      <c r="D23" s="2408"/>
      <c r="E23" s="2408"/>
      <c r="F23" s="2408"/>
      <c r="G23" s="2408"/>
      <c r="H23" s="2408"/>
      <c r="I23" s="2408"/>
      <c r="J23" s="2408"/>
    </row>
    <row r="24" spans="1:10" ht="28.5" customHeight="1" x14ac:dyDescent="0.25">
      <c r="A24" s="2397" t="s">
        <v>9</v>
      </c>
      <c r="B24" s="2399" t="s">
        <v>760</v>
      </c>
      <c r="C24" s="462" t="s">
        <v>15</v>
      </c>
      <c r="D24" s="480">
        <f t="shared" ref="D24:E26" si="6">D25</f>
        <v>68905.929999999993</v>
      </c>
      <c r="E24" s="480">
        <f t="shared" si="6"/>
        <v>0</v>
      </c>
      <c r="F24" s="231">
        <f t="shared" ref="F24" si="7">E24/D24*100</f>
        <v>0</v>
      </c>
      <c r="G24" s="2401"/>
      <c r="H24" s="480">
        <f>H25</f>
        <v>0</v>
      </c>
      <c r="I24" s="231">
        <f t="shared" ref="I24" si="8">H24/D24*100</f>
        <v>0</v>
      </c>
      <c r="J24" s="2403"/>
    </row>
    <row r="25" spans="1:10" ht="129.75" customHeight="1" x14ac:dyDescent="0.25">
      <c r="A25" s="2398"/>
      <c r="B25" s="2400"/>
      <c r="C25" s="464" t="s">
        <v>20</v>
      </c>
      <c r="D25" s="480">
        <f t="shared" si="6"/>
        <v>68905.929999999993</v>
      </c>
      <c r="E25" s="480">
        <f t="shared" si="6"/>
        <v>0</v>
      </c>
      <c r="F25" s="231">
        <f t="shared" ref="F25" si="9">E25/D25*100</f>
        <v>0</v>
      </c>
      <c r="G25" s="2402"/>
      <c r="H25" s="480">
        <f>E25</f>
        <v>0</v>
      </c>
      <c r="I25" s="231">
        <f t="shared" ref="I25" si="10">H25/D25*100</f>
        <v>0</v>
      </c>
      <c r="J25" s="2404"/>
    </row>
    <row r="26" spans="1:10" ht="144" customHeight="1" x14ac:dyDescent="0.25">
      <c r="A26" s="624" t="s">
        <v>12</v>
      </c>
      <c r="B26" s="1606" t="s">
        <v>1361</v>
      </c>
      <c r="C26" s="625" t="s">
        <v>20</v>
      </c>
      <c r="D26" s="633">
        <f t="shared" si="6"/>
        <v>68905.929999999993</v>
      </c>
      <c r="E26" s="481">
        <f t="shared" si="6"/>
        <v>0</v>
      </c>
      <c r="F26" s="481">
        <f>F27</f>
        <v>0</v>
      </c>
      <c r="G26" s="632"/>
      <c r="H26" s="481">
        <f>H27</f>
        <v>0</v>
      </c>
      <c r="I26" s="481">
        <f>I27</f>
        <v>0</v>
      </c>
      <c r="J26" s="623"/>
    </row>
    <row r="27" spans="1:10" ht="108.75" customHeight="1" x14ac:dyDescent="0.25">
      <c r="A27" s="1011" t="s">
        <v>65</v>
      </c>
      <c r="B27" s="1607" t="s">
        <v>1362</v>
      </c>
      <c r="C27" s="1002" t="s">
        <v>20</v>
      </c>
      <c r="D27" s="1013">
        <v>68905.929999999993</v>
      </c>
      <c r="E27" s="1014">
        <v>0</v>
      </c>
      <c r="F27" s="1014">
        <v>0</v>
      </c>
      <c r="G27" s="1015"/>
      <c r="H27" s="1014">
        <v>0</v>
      </c>
      <c r="I27" s="1014">
        <v>0</v>
      </c>
      <c r="J27" s="1016" t="s">
        <v>1510</v>
      </c>
    </row>
    <row r="28" spans="1:10" ht="24.75" customHeight="1" x14ac:dyDescent="0.25">
      <c r="A28" s="2377"/>
      <c r="B28" s="2331" t="s">
        <v>63</v>
      </c>
      <c r="C28" s="1007" t="s">
        <v>15</v>
      </c>
      <c r="D28" s="1017">
        <f>D29</f>
        <v>68905.929999999993</v>
      </c>
      <c r="E28" s="1017">
        <f>E29</f>
        <v>0</v>
      </c>
      <c r="F28" s="1010">
        <f t="shared" ref="F28" si="11">E28/D28*100</f>
        <v>0</v>
      </c>
      <c r="G28" s="2411"/>
      <c r="H28" s="1017">
        <f>H29</f>
        <v>0</v>
      </c>
      <c r="I28" s="1010">
        <f t="shared" ref="I28" si="12">H28/D28*100</f>
        <v>0</v>
      </c>
      <c r="J28" s="2410"/>
    </row>
    <row r="29" spans="1:10" ht="57" customHeight="1" x14ac:dyDescent="0.25">
      <c r="A29" s="2377"/>
      <c r="B29" s="2331"/>
      <c r="C29" s="1007" t="s">
        <v>1021</v>
      </c>
      <c r="D29" s="1008">
        <f>D26</f>
        <v>68905.929999999993</v>
      </c>
      <c r="E29" s="1008">
        <f>E26</f>
        <v>0</v>
      </c>
      <c r="F29" s="1008">
        <f>F26</f>
        <v>0</v>
      </c>
      <c r="G29" s="2411"/>
      <c r="H29" s="1008">
        <f>H26</f>
        <v>0</v>
      </c>
      <c r="I29" s="1008">
        <f>I26</f>
        <v>0</v>
      </c>
      <c r="J29" s="2410"/>
    </row>
    <row r="30" spans="1:10" ht="25.5" customHeight="1" x14ac:dyDescent="0.25">
      <c r="A30" s="2408" t="s">
        <v>1210</v>
      </c>
      <c r="B30" s="2408"/>
      <c r="C30" s="2408"/>
      <c r="D30" s="2408"/>
      <c r="E30" s="2408"/>
      <c r="F30" s="2408"/>
      <c r="G30" s="2408"/>
      <c r="H30" s="2408"/>
      <c r="I30" s="2408"/>
      <c r="J30" s="2408"/>
    </row>
    <row r="31" spans="1:10" ht="30" customHeight="1" x14ac:dyDescent="0.25">
      <c r="A31" s="2418" t="s">
        <v>9</v>
      </c>
      <c r="B31" s="2421" t="s">
        <v>1211</v>
      </c>
      <c r="C31" s="240" t="s">
        <v>15</v>
      </c>
      <c r="D31" s="242">
        <f>D32+D33</f>
        <v>186296.3</v>
      </c>
      <c r="E31" s="242">
        <f>E32+E33</f>
        <v>0</v>
      </c>
      <c r="F31" s="232">
        <f t="shared" ref="F31" si="13">E31/D31*100</f>
        <v>0</v>
      </c>
      <c r="G31" s="463"/>
      <c r="H31" s="242">
        <f>H34</f>
        <v>0</v>
      </c>
      <c r="I31" s="242">
        <f>H31/D31*100</f>
        <v>0</v>
      </c>
      <c r="J31" s="463"/>
    </row>
    <row r="32" spans="1:10" ht="78" customHeight="1" x14ac:dyDescent="0.25">
      <c r="A32" s="2419"/>
      <c r="B32" s="2422"/>
      <c r="C32" s="1139" t="s">
        <v>16</v>
      </c>
      <c r="D32" s="1140">
        <f>D35</f>
        <v>120720</v>
      </c>
      <c r="E32" s="1140">
        <v>0</v>
      </c>
      <c r="F32" s="1141">
        <v>0</v>
      </c>
      <c r="G32" s="1142"/>
      <c r="H32" s="1140">
        <v>0</v>
      </c>
      <c r="I32" s="1140">
        <v>0</v>
      </c>
      <c r="J32" s="1142"/>
    </row>
    <row r="33" spans="1:10" ht="96" customHeight="1" x14ac:dyDescent="0.25">
      <c r="A33" s="2420"/>
      <c r="B33" s="2423"/>
      <c r="C33" s="1139" t="s">
        <v>19</v>
      </c>
      <c r="D33" s="1140">
        <f>D36</f>
        <v>65576.3</v>
      </c>
      <c r="E33" s="1140">
        <v>0</v>
      </c>
      <c r="F33" s="1141">
        <v>0</v>
      </c>
      <c r="G33" s="1142"/>
      <c r="H33" s="1140">
        <v>0</v>
      </c>
      <c r="I33" s="1140">
        <v>0</v>
      </c>
      <c r="J33" s="1142"/>
    </row>
    <row r="34" spans="1:10" ht="24.75" customHeight="1" x14ac:dyDescent="0.25">
      <c r="A34" s="2412" t="s">
        <v>21</v>
      </c>
      <c r="B34" s="2415" t="s">
        <v>1212</v>
      </c>
      <c r="C34" s="1137" t="s">
        <v>15</v>
      </c>
      <c r="D34" s="1138">
        <f>D35+D36</f>
        <v>186296.3</v>
      </c>
      <c r="E34" s="1138">
        <f>E35+E36</f>
        <v>0</v>
      </c>
      <c r="F34" s="1138">
        <f>E34/D34*100</f>
        <v>0</v>
      </c>
      <c r="G34" s="1137"/>
      <c r="H34" s="1138">
        <f>E34</f>
        <v>0</v>
      </c>
      <c r="I34" s="1138">
        <f>H34/D34*100</f>
        <v>0</v>
      </c>
      <c r="J34" s="1137"/>
    </row>
    <row r="35" spans="1:10" ht="77.25" customHeight="1" x14ac:dyDescent="0.25">
      <c r="A35" s="2413"/>
      <c r="B35" s="2416"/>
      <c r="C35" s="1126" t="s">
        <v>16</v>
      </c>
      <c r="D35" s="1125">
        <v>120720</v>
      </c>
      <c r="E35" s="1125">
        <v>0</v>
      </c>
      <c r="F35" s="1125">
        <v>0</v>
      </c>
      <c r="G35" s="2415" t="s">
        <v>1511</v>
      </c>
      <c r="H35" s="1125">
        <v>0</v>
      </c>
      <c r="I35" s="1125">
        <v>0</v>
      </c>
      <c r="J35" s="2415" t="s">
        <v>1512</v>
      </c>
    </row>
    <row r="36" spans="1:10" ht="96" customHeight="1" x14ac:dyDescent="0.25">
      <c r="A36" s="2414"/>
      <c r="B36" s="2417"/>
      <c r="C36" s="1126" t="s">
        <v>19</v>
      </c>
      <c r="D36" s="1125">
        <v>65576.3</v>
      </c>
      <c r="E36" s="1125">
        <v>0</v>
      </c>
      <c r="F36" s="1125">
        <v>0</v>
      </c>
      <c r="G36" s="2417"/>
      <c r="H36" s="1125">
        <v>0</v>
      </c>
      <c r="I36" s="1125">
        <v>0</v>
      </c>
      <c r="J36" s="2417"/>
    </row>
    <row r="37" spans="1:10" s="7" customFormat="1" ht="135.75" customHeight="1" x14ac:dyDescent="0.25">
      <c r="A37" s="1018" t="s">
        <v>12</v>
      </c>
      <c r="B37" s="1019" t="s">
        <v>1513</v>
      </c>
      <c r="C37" s="1019" t="s">
        <v>19</v>
      </c>
      <c r="D37" s="1008">
        <f>D38+D39+D40</f>
        <v>0</v>
      </c>
      <c r="E37" s="1008">
        <f>E38+E39+E40</f>
        <v>0</v>
      </c>
      <c r="F37" s="1008">
        <v>0</v>
      </c>
      <c r="G37" s="1020"/>
      <c r="H37" s="1008">
        <f>H38+H39+H40</f>
        <v>0</v>
      </c>
      <c r="I37" s="1008">
        <v>0</v>
      </c>
      <c r="J37" s="1021"/>
    </row>
    <row r="38" spans="1:10" ht="101.25" customHeight="1" x14ac:dyDescent="0.25">
      <c r="A38" s="1022" t="s">
        <v>13</v>
      </c>
      <c r="B38" s="1023" t="s">
        <v>761</v>
      </c>
      <c r="C38" s="1023" t="s">
        <v>19</v>
      </c>
      <c r="D38" s="1024">
        <v>0</v>
      </c>
      <c r="E38" s="1024">
        <v>0</v>
      </c>
      <c r="F38" s="1025">
        <v>0</v>
      </c>
      <c r="G38" s="1026"/>
      <c r="H38" s="1027">
        <f>E38</f>
        <v>0</v>
      </c>
      <c r="I38" s="1005">
        <v>0</v>
      </c>
      <c r="J38" s="1028"/>
    </row>
    <row r="39" spans="1:10" ht="120.75" hidden="1" customHeight="1" x14ac:dyDescent="0.25">
      <c r="A39" s="1022" t="s">
        <v>22</v>
      </c>
      <c r="B39" s="1029" t="s">
        <v>1213</v>
      </c>
      <c r="C39" s="1012" t="s">
        <v>19</v>
      </c>
      <c r="D39" s="1027">
        <v>0</v>
      </c>
      <c r="E39" s="1027">
        <v>0</v>
      </c>
      <c r="F39" s="1005">
        <v>0</v>
      </c>
      <c r="G39" s="1030"/>
      <c r="H39" s="1027">
        <v>0</v>
      </c>
      <c r="I39" s="1005">
        <v>0</v>
      </c>
      <c r="J39" s="1031" t="s">
        <v>1204</v>
      </c>
    </row>
    <row r="40" spans="1:10" ht="102.75" hidden="1" customHeight="1" x14ac:dyDescent="0.25">
      <c r="A40" s="1022" t="s">
        <v>214</v>
      </c>
      <c r="B40" s="1029" t="s">
        <v>762</v>
      </c>
      <c r="C40" s="1012" t="s">
        <v>19</v>
      </c>
      <c r="D40" s="1027">
        <v>0</v>
      </c>
      <c r="E40" s="1027">
        <v>0</v>
      </c>
      <c r="F40" s="1005">
        <v>0</v>
      </c>
      <c r="G40" s="1030"/>
      <c r="H40" s="1027">
        <v>0</v>
      </c>
      <c r="I40" s="1005">
        <v>0</v>
      </c>
      <c r="J40" s="1031" t="s">
        <v>1204</v>
      </c>
    </row>
    <row r="41" spans="1:10" ht="21.75" customHeight="1" x14ac:dyDescent="0.25">
      <c r="A41" s="2391"/>
      <c r="B41" s="2394" t="s">
        <v>68</v>
      </c>
      <c r="C41" s="1019" t="s">
        <v>15</v>
      </c>
      <c r="D41" s="1017">
        <f>D42+D43</f>
        <v>186296.3</v>
      </c>
      <c r="E41" s="1017">
        <f>E42+E43</f>
        <v>0</v>
      </c>
      <c r="F41" s="1017">
        <f t="shared" ref="F41:H41" si="14">F42</f>
        <v>0</v>
      </c>
      <c r="G41" s="2409"/>
      <c r="H41" s="1017">
        <f t="shared" si="14"/>
        <v>0</v>
      </c>
      <c r="I41" s="1032">
        <f>H41/D41*100</f>
        <v>0</v>
      </c>
      <c r="J41" s="2353"/>
    </row>
    <row r="42" spans="1:10" ht="83.25" customHeight="1" x14ac:dyDescent="0.25">
      <c r="A42" s="2392"/>
      <c r="B42" s="2395"/>
      <c r="C42" s="1146" t="s">
        <v>16</v>
      </c>
      <c r="D42" s="1017">
        <f>D32</f>
        <v>120720</v>
      </c>
      <c r="E42" s="1017">
        <v>0</v>
      </c>
      <c r="F42" s="1008">
        <f t="shared" ref="F42" si="15">E42/D42*100</f>
        <v>0</v>
      </c>
      <c r="G42" s="2409"/>
      <c r="H42" s="1017">
        <v>0</v>
      </c>
      <c r="I42" s="1032">
        <f>H42/D42*100</f>
        <v>0</v>
      </c>
      <c r="J42" s="2353"/>
    </row>
    <row r="43" spans="1:10" ht="96.75" customHeight="1" x14ac:dyDescent="0.25">
      <c r="A43" s="2393"/>
      <c r="B43" s="2396"/>
      <c r="C43" s="1019" t="s">
        <v>19</v>
      </c>
      <c r="D43" s="1143">
        <f>D33</f>
        <v>65576.3</v>
      </c>
      <c r="E43" s="1143">
        <v>0</v>
      </c>
      <c r="F43" s="1141">
        <v>0</v>
      </c>
      <c r="G43" s="1144"/>
      <c r="H43" s="1143">
        <v>0</v>
      </c>
      <c r="I43" s="1140">
        <v>0</v>
      </c>
      <c r="J43" s="1145"/>
    </row>
    <row r="44" spans="1:10" ht="29.25" customHeight="1" x14ac:dyDescent="0.25">
      <c r="A44" s="2405" t="s">
        <v>1214</v>
      </c>
      <c r="B44" s="2406"/>
      <c r="C44" s="2406"/>
      <c r="D44" s="2406"/>
      <c r="E44" s="2406"/>
      <c r="F44" s="2406"/>
      <c r="G44" s="2406"/>
      <c r="H44" s="2406"/>
      <c r="I44" s="2406"/>
      <c r="J44" s="2407"/>
    </row>
    <row r="45" spans="1:10" ht="103.5" customHeight="1" x14ac:dyDescent="0.25">
      <c r="A45" s="241" t="s">
        <v>9</v>
      </c>
      <c r="B45" s="462" t="s">
        <v>853</v>
      </c>
      <c r="C45" s="462" t="s">
        <v>19</v>
      </c>
      <c r="D45" s="242">
        <f>D46</f>
        <v>0</v>
      </c>
      <c r="E45" s="242">
        <f>E46</f>
        <v>0</v>
      </c>
      <c r="F45" s="232">
        <v>0</v>
      </c>
      <c r="G45" s="243"/>
      <c r="H45" s="242">
        <f>H46</f>
        <v>0</v>
      </c>
      <c r="I45" s="232">
        <v>0</v>
      </c>
      <c r="J45" s="466"/>
    </row>
    <row r="46" spans="1:10" ht="65.25" customHeight="1" x14ac:dyDescent="0.25">
      <c r="A46" s="2334" t="s">
        <v>21</v>
      </c>
      <c r="B46" s="2351" t="s">
        <v>763</v>
      </c>
      <c r="C46" s="2351" t="s">
        <v>19</v>
      </c>
      <c r="D46" s="2344">
        <v>0</v>
      </c>
      <c r="E46" s="2344">
        <v>0</v>
      </c>
      <c r="F46" s="2344">
        <v>0</v>
      </c>
      <c r="G46" s="2342"/>
      <c r="H46" s="2344">
        <f>E46</f>
        <v>0</v>
      </c>
      <c r="I46" s="2344">
        <v>0</v>
      </c>
      <c r="J46" s="2346"/>
    </row>
    <row r="47" spans="1:10" ht="32.25" customHeight="1" x14ac:dyDescent="0.25">
      <c r="A47" s="2335"/>
      <c r="B47" s="2352"/>
      <c r="C47" s="2352"/>
      <c r="D47" s="2345"/>
      <c r="E47" s="2345"/>
      <c r="F47" s="2345"/>
      <c r="G47" s="2343"/>
      <c r="H47" s="2345"/>
      <c r="I47" s="2345"/>
      <c r="J47" s="2347"/>
    </row>
    <row r="48" spans="1:10" ht="75" customHeight="1" x14ac:dyDescent="0.25">
      <c r="A48" s="241" t="s">
        <v>25</v>
      </c>
      <c r="B48" s="465" t="s">
        <v>1215</v>
      </c>
      <c r="C48" s="2348" t="s">
        <v>1514</v>
      </c>
      <c r="D48" s="2349"/>
      <c r="E48" s="2349"/>
      <c r="F48" s="2349"/>
      <c r="G48" s="2349"/>
      <c r="H48" s="2349"/>
      <c r="I48" s="2349"/>
      <c r="J48" s="2350"/>
    </row>
    <row r="49" spans="1:11" ht="25.5" customHeight="1" x14ac:dyDescent="0.25">
      <c r="A49" s="2331" t="s">
        <v>12</v>
      </c>
      <c r="B49" s="2332" t="s">
        <v>854</v>
      </c>
      <c r="C49" s="1033" t="s">
        <v>15</v>
      </c>
      <c r="D49" s="1034">
        <f>D50</f>
        <v>350</v>
      </c>
      <c r="E49" s="1034">
        <f>E50</f>
        <v>350</v>
      </c>
      <c r="F49" s="1034">
        <f>E49/D49*100</f>
        <v>100</v>
      </c>
      <c r="G49" s="2333"/>
      <c r="H49" s="1034">
        <f>E49</f>
        <v>350</v>
      </c>
      <c r="I49" s="1034">
        <f>H49/D49*100</f>
        <v>100</v>
      </c>
      <c r="J49" s="2333"/>
    </row>
    <row r="50" spans="1:11" s="8" customFormat="1" ht="60.75" customHeight="1" x14ac:dyDescent="0.25">
      <c r="A50" s="2331"/>
      <c r="B50" s="2332"/>
      <c r="C50" s="1007" t="s">
        <v>20</v>
      </c>
      <c r="D50" s="1017">
        <f>D51</f>
        <v>350</v>
      </c>
      <c r="E50" s="1017">
        <f>E51</f>
        <v>350</v>
      </c>
      <c r="F50" s="1034">
        <f t="shared" ref="F50" si="16">E50/D50*100</f>
        <v>100</v>
      </c>
      <c r="G50" s="2333"/>
      <c r="H50" s="1017">
        <f>H51</f>
        <v>350</v>
      </c>
      <c r="I50" s="1034">
        <f t="shared" ref="I50" si="17">H50/D50*100</f>
        <v>100</v>
      </c>
      <c r="J50" s="2333"/>
    </row>
    <row r="51" spans="1:11" ht="134.25" customHeight="1" x14ac:dyDescent="0.25">
      <c r="A51" s="1035" t="s">
        <v>13</v>
      </c>
      <c r="B51" s="1002" t="s">
        <v>764</v>
      </c>
      <c r="C51" s="1002" t="s">
        <v>20</v>
      </c>
      <c r="D51" s="1006">
        <v>350</v>
      </c>
      <c r="E51" s="1006">
        <v>350</v>
      </c>
      <c r="F51" s="1006">
        <f>E51/D51*100</f>
        <v>100</v>
      </c>
      <c r="G51" s="1036" t="s">
        <v>1515</v>
      </c>
      <c r="H51" s="1006">
        <f>E51</f>
        <v>350</v>
      </c>
      <c r="I51" s="1006">
        <f>H51/D51*100</f>
        <v>100</v>
      </c>
      <c r="J51" s="1037"/>
      <c r="K51" s="81"/>
    </row>
    <row r="52" spans="1:11" ht="171" customHeight="1" x14ac:dyDescent="0.25">
      <c r="A52" s="721" t="s">
        <v>214</v>
      </c>
      <c r="B52" s="722" t="s">
        <v>765</v>
      </c>
      <c r="C52" s="722" t="s">
        <v>16</v>
      </c>
      <c r="D52" s="236">
        <v>0</v>
      </c>
      <c r="E52" s="236">
        <v>0</v>
      </c>
      <c r="F52" s="236">
        <v>0</v>
      </c>
      <c r="G52" s="244"/>
      <c r="H52" s="236">
        <v>0</v>
      </c>
      <c r="I52" s="236">
        <v>0</v>
      </c>
      <c r="J52" s="476" t="s">
        <v>1516</v>
      </c>
    </row>
    <row r="53" spans="1:11" ht="93" customHeight="1" x14ac:dyDescent="0.25">
      <c r="A53" s="467" t="s">
        <v>14</v>
      </c>
      <c r="B53" s="462" t="s">
        <v>855</v>
      </c>
      <c r="C53" s="462" t="s">
        <v>19</v>
      </c>
      <c r="D53" s="242">
        <v>0</v>
      </c>
      <c r="E53" s="242">
        <v>0</v>
      </c>
      <c r="F53" s="242">
        <v>0</v>
      </c>
      <c r="G53" s="484"/>
      <c r="H53" s="242">
        <v>0</v>
      </c>
      <c r="I53" s="238">
        <v>0</v>
      </c>
      <c r="J53" s="484"/>
    </row>
    <row r="54" spans="1:11" ht="95.25" customHeight="1" x14ac:dyDescent="0.25">
      <c r="A54" s="241" t="s">
        <v>17</v>
      </c>
      <c r="B54" s="465" t="s">
        <v>766</v>
      </c>
      <c r="C54" s="2374" t="s">
        <v>1517</v>
      </c>
      <c r="D54" s="2375"/>
      <c r="E54" s="2375"/>
      <c r="F54" s="2375"/>
      <c r="G54" s="2375"/>
      <c r="H54" s="2375"/>
      <c r="I54" s="2375"/>
      <c r="J54" s="2376"/>
    </row>
    <row r="55" spans="1:11" ht="21.75" customHeight="1" x14ac:dyDescent="0.25">
      <c r="A55" s="2377"/>
      <c r="B55" s="2378" t="s">
        <v>88</v>
      </c>
      <c r="C55" s="1007" t="s">
        <v>15</v>
      </c>
      <c r="D55" s="1008">
        <f>D56</f>
        <v>350</v>
      </c>
      <c r="E55" s="1124">
        <f>E56</f>
        <v>350</v>
      </c>
      <c r="F55" s="1008">
        <f>E55/D55*100</f>
        <v>100</v>
      </c>
      <c r="G55" s="2379"/>
      <c r="H55" s="1008">
        <f>E55</f>
        <v>350</v>
      </c>
      <c r="I55" s="1008">
        <f>H55/D55*100</f>
        <v>100</v>
      </c>
      <c r="J55" s="2380"/>
    </row>
    <row r="56" spans="1:11" ht="56.25" customHeight="1" x14ac:dyDescent="0.25">
      <c r="A56" s="2377"/>
      <c r="B56" s="2378"/>
      <c r="C56" s="1007" t="s">
        <v>20</v>
      </c>
      <c r="D56" s="1008">
        <f>D50</f>
        <v>350</v>
      </c>
      <c r="E56" s="1008">
        <f>E50</f>
        <v>350</v>
      </c>
      <c r="F56" s="1008">
        <f t="shared" ref="F56" si="18">E56/D56*100</f>
        <v>100</v>
      </c>
      <c r="G56" s="2379"/>
      <c r="H56" s="1008">
        <f>H50</f>
        <v>350</v>
      </c>
      <c r="I56" s="1008">
        <f t="shared" ref="I56" si="19">H56/D56*100</f>
        <v>100</v>
      </c>
      <c r="J56" s="2380"/>
    </row>
    <row r="57" spans="1:11" ht="24.75" customHeight="1" x14ac:dyDescent="0.25">
      <c r="A57" s="2363" t="s">
        <v>1216</v>
      </c>
      <c r="B57" s="2363"/>
      <c r="C57" s="2363"/>
      <c r="D57" s="2363"/>
      <c r="E57" s="2363"/>
      <c r="F57" s="2363"/>
      <c r="G57" s="2363"/>
      <c r="H57" s="2363"/>
      <c r="I57" s="2363"/>
      <c r="J57" s="2363"/>
    </row>
    <row r="58" spans="1:11" ht="24.75" customHeight="1" x14ac:dyDescent="0.25">
      <c r="A58" s="2364" t="s">
        <v>9</v>
      </c>
      <c r="B58" s="2366" t="s">
        <v>767</v>
      </c>
      <c r="C58" s="2383" t="s">
        <v>19</v>
      </c>
      <c r="D58" s="2339">
        <f>D62+D63</f>
        <v>76767.7</v>
      </c>
      <c r="E58" s="2339">
        <f>E62+E63</f>
        <v>15103.98</v>
      </c>
      <c r="F58" s="2370">
        <f>E58/D58*100</f>
        <v>19.674915361538773</v>
      </c>
      <c r="G58" s="2336"/>
      <c r="H58" s="2339">
        <f>H62+H63</f>
        <v>15103.98</v>
      </c>
      <c r="I58" s="2339">
        <f>H58/D58*100</f>
        <v>19.674915361538773</v>
      </c>
      <c r="J58" s="2336"/>
    </row>
    <row r="59" spans="1:11" ht="43.5" customHeight="1" x14ac:dyDescent="0.25">
      <c r="A59" s="2381"/>
      <c r="B59" s="2382"/>
      <c r="C59" s="2384"/>
      <c r="D59" s="2340"/>
      <c r="E59" s="2340"/>
      <c r="F59" s="2386"/>
      <c r="G59" s="2337"/>
      <c r="H59" s="2340"/>
      <c r="I59" s="2340"/>
      <c r="J59" s="2337"/>
    </row>
    <row r="60" spans="1:11" s="8" customFormat="1" ht="25.5" customHeight="1" x14ac:dyDescent="0.25">
      <c r="A60" s="2365"/>
      <c r="B60" s="2367"/>
      <c r="C60" s="2385"/>
      <c r="D60" s="2341"/>
      <c r="E60" s="2341"/>
      <c r="F60" s="2371"/>
      <c r="G60" s="2338"/>
      <c r="H60" s="2341"/>
      <c r="I60" s="2341"/>
      <c r="J60" s="2338"/>
    </row>
    <row r="61" spans="1:11" s="8" customFormat="1" ht="98.25" hidden="1" customHeight="1" x14ac:dyDescent="0.25">
      <c r="A61" s="315" t="s">
        <v>10</v>
      </c>
      <c r="B61" s="316" t="s">
        <v>768</v>
      </c>
      <c r="C61" s="465" t="s">
        <v>16</v>
      </c>
      <c r="D61" s="235">
        <v>0</v>
      </c>
      <c r="E61" s="235">
        <v>0</v>
      </c>
      <c r="F61" s="235">
        <v>0</v>
      </c>
      <c r="G61" s="365"/>
      <c r="H61" s="235">
        <v>0</v>
      </c>
      <c r="I61" s="235">
        <v>0</v>
      </c>
      <c r="J61" s="468" t="s">
        <v>701</v>
      </c>
    </row>
    <row r="62" spans="1:11" ht="379.5" customHeight="1" x14ac:dyDescent="0.25">
      <c r="A62" s="245" t="s">
        <v>25</v>
      </c>
      <c r="B62" s="246" t="s">
        <v>769</v>
      </c>
      <c r="C62" s="465" t="s">
        <v>19</v>
      </c>
      <c r="D62" s="235">
        <v>73967.7</v>
      </c>
      <c r="E62" s="235">
        <v>14777.96</v>
      </c>
      <c r="F62" s="235">
        <f t="shared" ref="F62:F79" si="20">E62/D62*100</f>
        <v>19.978936752122888</v>
      </c>
      <c r="G62" s="482" t="s">
        <v>1987</v>
      </c>
      <c r="H62" s="235">
        <f>E62</f>
        <v>14777.96</v>
      </c>
      <c r="I62" s="235">
        <f t="shared" ref="I62:I79" si="21">H62/D62*100</f>
        <v>19.978936752122888</v>
      </c>
      <c r="J62" s="483" t="s">
        <v>1518</v>
      </c>
    </row>
    <row r="63" spans="1:11" ht="114.75" customHeight="1" x14ac:dyDescent="0.25">
      <c r="A63" s="245" t="s">
        <v>26</v>
      </c>
      <c r="B63" s="246" t="s">
        <v>1217</v>
      </c>
      <c r="C63" s="465" t="s">
        <v>19</v>
      </c>
      <c r="D63" s="235">
        <f>D64</f>
        <v>2800</v>
      </c>
      <c r="E63" s="235">
        <f>E64</f>
        <v>326.02</v>
      </c>
      <c r="F63" s="235">
        <f t="shared" si="20"/>
        <v>11.643571428571429</v>
      </c>
      <c r="G63" s="2387" t="s">
        <v>1519</v>
      </c>
      <c r="H63" s="235">
        <f>H64</f>
        <v>326.02</v>
      </c>
      <c r="I63" s="235">
        <f t="shared" si="21"/>
        <v>11.643571428571429</v>
      </c>
      <c r="J63" s="2389" t="s">
        <v>1520</v>
      </c>
    </row>
    <row r="64" spans="1:11" ht="95.25" customHeight="1" x14ac:dyDescent="0.25">
      <c r="A64" s="245" t="s">
        <v>27</v>
      </c>
      <c r="B64" s="247" t="s">
        <v>431</v>
      </c>
      <c r="C64" s="239" t="s">
        <v>19</v>
      </c>
      <c r="D64" s="235">
        <v>2800</v>
      </c>
      <c r="E64" s="235">
        <v>326.02</v>
      </c>
      <c r="F64" s="235">
        <f t="shared" si="20"/>
        <v>11.643571428571429</v>
      </c>
      <c r="G64" s="2388"/>
      <c r="H64" s="235">
        <f>E64</f>
        <v>326.02</v>
      </c>
      <c r="I64" s="235">
        <f t="shared" si="21"/>
        <v>11.643571428571429</v>
      </c>
      <c r="J64" s="2390"/>
    </row>
    <row r="65" spans="1:11" ht="22.5" customHeight="1" x14ac:dyDescent="0.25">
      <c r="A65" s="2358"/>
      <c r="B65" s="2378" t="s">
        <v>207</v>
      </c>
      <c r="C65" s="2332" t="s">
        <v>19</v>
      </c>
      <c r="D65" s="2372">
        <f>D58</f>
        <v>76767.7</v>
      </c>
      <c r="E65" s="2372">
        <f>E58</f>
        <v>15103.98</v>
      </c>
      <c r="F65" s="2372">
        <f>E65/D65*100</f>
        <v>19.674915361538773</v>
      </c>
      <c r="G65" s="2333"/>
      <c r="H65" s="2372">
        <f>H58</f>
        <v>15103.98</v>
      </c>
      <c r="I65" s="2372">
        <f>H65/D65*100</f>
        <v>19.674915361538773</v>
      </c>
      <c r="J65" s="2373"/>
    </row>
    <row r="66" spans="1:11" ht="170.25" customHeight="1" x14ac:dyDescent="0.25">
      <c r="A66" s="2358"/>
      <c r="B66" s="2378"/>
      <c r="C66" s="2332"/>
      <c r="D66" s="2372"/>
      <c r="E66" s="2372"/>
      <c r="F66" s="2372"/>
      <c r="G66" s="2333"/>
      <c r="H66" s="2372"/>
      <c r="I66" s="2372"/>
      <c r="J66" s="2373"/>
    </row>
    <row r="67" spans="1:11" ht="24.75" customHeight="1" x14ac:dyDescent="0.25">
      <c r="A67" s="2363" t="s">
        <v>1218</v>
      </c>
      <c r="B67" s="2363"/>
      <c r="C67" s="2363"/>
      <c r="D67" s="2363"/>
      <c r="E67" s="2363"/>
      <c r="F67" s="2363"/>
      <c r="G67" s="2363"/>
      <c r="H67" s="2363"/>
      <c r="I67" s="2363"/>
      <c r="J67" s="2363"/>
    </row>
    <row r="68" spans="1:11" ht="25.5" customHeight="1" x14ac:dyDescent="0.25">
      <c r="A68" s="2364" t="s">
        <v>9</v>
      </c>
      <c r="B68" s="2366" t="s">
        <v>1219</v>
      </c>
      <c r="C68" s="2368" t="s">
        <v>16</v>
      </c>
      <c r="D68" s="2370">
        <f>D70</f>
        <v>0</v>
      </c>
      <c r="E68" s="2370">
        <f>E70</f>
        <v>0</v>
      </c>
      <c r="F68" s="2339">
        <v>0</v>
      </c>
      <c r="G68" s="2336"/>
      <c r="H68" s="2370">
        <f>H70</f>
        <v>0</v>
      </c>
      <c r="I68" s="2339">
        <v>0</v>
      </c>
      <c r="J68" s="2336"/>
    </row>
    <row r="69" spans="1:11" ht="104.25" customHeight="1" x14ac:dyDescent="0.25">
      <c r="A69" s="2365"/>
      <c r="B69" s="2367"/>
      <c r="C69" s="2369"/>
      <c r="D69" s="2371"/>
      <c r="E69" s="2371"/>
      <c r="F69" s="2341"/>
      <c r="G69" s="2338"/>
      <c r="H69" s="2371"/>
      <c r="I69" s="2341"/>
      <c r="J69" s="2338"/>
    </row>
    <row r="70" spans="1:11" ht="90.75" customHeight="1" x14ac:dyDescent="0.25">
      <c r="A70" s="245" t="s">
        <v>21</v>
      </c>
      <c r="B70" s="246" t="s">
        <v>1220</v>
      </c>
      <c r="C70" s="465" t="s">
        <v>16</v>
      </c>
      <c r="D70" s="235">
        <f>D71</f>
        <v>0</v>
      </c>
      <c r="E70" s="235">
        <f>E71</f>
        <v>0</v>
      </c>
      <c r="F70" s="235">
        <v>0</v>
      </c>
      <c r="G70" s="482"/>
      <c r="H70" s="235">
        <f>H71</f>
        <v>0</v>
      </c>
      <c r="I70" s="235">
        <v>0</v>
      </c>
      <c r="J70" s="466"/>
    </row>
    <row r="71" spans="1:11" ht="365.25" customHeight="1" x14ac:dyDescent="0.25">
      <c r="A71" s="2358" t="s">
        <v>195</v>
      </c>
      <c r="B71" s="2359" t="s">
        <v>1221</v>
      </c>
      <c r="C71" s="2360" t="s">
        <v>16</v>
      </c>
      <c r="D71" s="2361">
        <v>0</v>
      </c>
      <c r="E71" s="2361">
        <v>0</v>
      </c>
      <c r="F71" s="2361">
        <v>0</v>
      </c>
      <c r="G71" s="2362"/>
      <c r="H71" s="2361">
        <v>0</v>
      </c>
      <c r="I71" s="2361">
        <v>0</v>
      </c>
      <c r="J71" s="2353" t="s">
        <v>1521</v>
      </c>
    </row>
    <row r="72" spans="1:11" ht="105" customHeight="1" x14ac:dyDescent="0.25">
      <c r="A72" s="2358"/>
      <c r="B72" s="2359"/>
      <c r="C72" s="2360"/>
      <c r="D72" s="2361"/>
      <c r="E72" s="2361"/>
      <c r="F72" s="2361"/>
      <c r="G72" s="2362"/>
      <c r="H72" s="2361"/>
      <c r="I72" s="2361"/>
      <c r="J72" s="2353"/>
    </row>
    <row r="73" spans="1:11" ht="102.75" customHeight="1" x14ac:dyDescent="0.25">
      <c r="A73" s="1772" t="s">
        <v>12</v>
      </c>
      <c r="B73" s="1780" t="s">
        <v>1222</v>
      </c>
      <c r="C73" s="1781" t="s">
        <v>16</v>
      </c>
      <c r="D73" s="1774">
        <f>D74</f>
        <v>0</v>
      </c>
      <c r="E73" s="1774">
        <f>E74</f>
        <v>0</v>
      </c>
      <c r="F73" s="1774">
        <v>0</v>
      </c>
      <c r="G73" s="1782"/>
      <c r="H73" s="1774">
        <f>H74</f>
        <v>0</v>
      </c>
      <c r="I73" s="1774">
        <v>0</v>
      </c>
      <c r="J73" s="1783"/>
    </row>
    <row r="74" spans="1:11" ht="161.25" customHeight="1" x14ac:dyDescent="0.25">
      <c r="A74" s="1784" t="s">
        <v>13</v>
      </c>
      <c r="B74" s="1785" t="s">
        <v>1223</v>
      </c>
      <c r="C74" s="1786" t="s">
        <v>16</v>
      </c>
      <c r="D74" s="1787">
        <v>0</v>
      </c>
      <c r="E74" s="1787">
        <v>0</v>
      </c>
      <c r="F74" s="1787">
        <v>0</v>
      </c>
      <c r="G74" s="1788"/>
      <c r="H74" s="1787">
        <f>E74</f>
        <v>0</v>
      </c>
      <c r="I74" s="1787">
        <v>0</v>
      </c>
      <c r="J74" s="1789" t="s">
        <v>1516</v>
      </c>
    </row>
    <row r="75" spans="1:11" ht="76.5" customHeight="1" x14ac:dyDescent="0.25">
      <c r="A75" s="1771"/>
      <c r="B75" s="1772" t="s">
        <v>73</v>
      </c>
      <c r="C75" s="1773" t="s">
        <v>16</v>
      </c>
      <c r="D75" s="1774">
        <f>D68+D73</f>
        <v>0</v>
      </c>
      <c r="E75" s="1774">
        <f>E68+E73</f>
        <v>0</v>
      </c>
      <c r="F75" s="1774">
        <v>0</v>
      </c>
      <c r="G75" s="1775"/>
      <c r="H75" s="1774">
        <f>H68+H73</f>
        <v>0</v>
      </c>
      <c r="I75" s="1774">
        <v>0</v>
      </c>
      <c r="J75" s="1776"/>
    </row>
    <row r="76" spans="1:11" ht="23.25" customHeight="1" x14ac:dyDescent="0.25">
      <c r="A76" s="2354"/>
      <c r="B76" s="2355" t="s">
        <v>23</v>
      </c>
      <c r="C76" s="1777" t="s">
        <v>15</v>
      </c>
      <c r="D76" s="1774">
        <f>D77+D78+D79</f>
        <v>677198.45</v>
      </c>
      <c r="E76" s="1778">
        <f>E77+E78+E79</f>
        <v>16203.11</v>
      </c>
      <c r="F76" s="1774">
        <f t="shared" si="20"/>
        <v>2.3926679099752817</v>
      </c>
      <c r="G76" s="2356"/>
      <c r="H76" s="1778">
        <f>H77+H78+H79</f>
        <v>16203.11</v>
      </c>
      <c r="I76" s="1774">
        <f t="shared" si="21"/>
        <v>2.3926679099752817</v>
      </c>
      <c r="J76" s="2357"/>
      <c r="K76" s="61"/>
    </row>
    <row r="77" spans="1:11" ht="81" customHeight="1" x14ac:dyDescent="0.25">
      <c r="A77" s="2354"/>
      <c r="B77" s="2355"/>
      <c r="C77" s="1779" t="s">
        <v>16</v>
      </c>
      <c r="D77" s="1774">
        <f>D42+D20</f>
        <v>207098.52000000002</v>
      </c>
      <c r="E77" s="1774">
        <f>E42+E20</f>
        <v>475.7</v>
      </c>
      <c r="F77" s="1774">
        <f t="shared" si="20"/>
        <v>0.22969744061908312</v>
      </c>
      <c r="G77" s="2356"/>
      <c r="H77" s="1778">
        <f>H20+H75</f>
        <v>475.7</v>
      </c>
      <c r="I77" s="1774">
        <f t="shared" si="21"/>
        <v>0.22969744061908312</v>
      </c>
      <c r="J77" s="2357"/>
      <c r="K77" s="61"/>
    </row>
    <row r="78" spans="1:11" ht="99.75" customHeight="1" x14ac:dyDescent="0.25">
      <c r="A78" s="2354"/>
      <c r="B78" s="2355"/>
      <c r="C78" s="1779" t="s">
        <v>19</v>
      </c>
      <c r="D78" s="1774">
        <f>D65+D43+D21</f>
        <v>191994.87</v>
      </c>
      <c r="E78" s="1774">
        <f>E65+E21</f>
        <v>15377.41</v>
      </c>
      <c r="F78" s="1774">
        <f t="shared" si="20"/>
        <v>8.0092817063289239</v>
      </c>
      <c r="G78" s="2356"/>
      <c r="H78" s="1774">
        <f>E78</f>
        <v>15377.41</v>
      </c>
      <c r="I78" s="1774">
        <f t="shared" si="21"/>
        <v>8.0092817063289239</v>
      </c>
      <c r="J78" s="2357"/>
    </row>
    <row r="79" spans="1:11" ht="55.5" customHeight="1" x14ac:dyDescent="0.25">
      <c r="A79" s="2354"/>
      <c r="B79" s="2355"/>
      <c r="C79" s="1779" t="s">
        <v>20</v>
      </c>
      <c r="D79" s="1774">
        <f>D22+D29+D56</f>
        <v>278105.06</v>
      </c>
      <c r="E79" s="1774">
        <f>E22+E29+E56</f>
        <v>350</v>
      </c>
      <c r="F79" s="1774">
        <f t="shared" si="20"/>
        <v>0.12585171949046881</v>
      </c>
      <c r="G79" s="2356"/>
      <c r="H79" s="1774">
        <f>H22+H29+H56</f>
        <v>350</v>
      </c>
      <c r="I79" s="1774">
        <f t="shared" si="21"/>
        <v>0.12585171949046881</v>
      </c>
      <c r="J79" s="2357"/>
    </row>
    <row r="80" spans="1:11" ht="17.25" customHeight="1" x14ac:dyDescent="0.25">
      <c r="A80" s="317"/>
      <c r="B80" s="318"/>
      <c r="C80" s="318"/>
      <c r="D80" s="319"/>
      <c r="E80" s="460"/>
      <c r="F80" s="460"/>
      <c r="G80" s="320"/>
      <c r="H80" s="460"/>
      <c r="I80" s="460"/>
    </row>
    <row r="81" spans="1:9" ht="15.75" customHeight="1" x14ac:dyDescent="0.25">
      <c r="A81" s="317"/>
      <c r="B81" s="318"/>
      <c r="C81" s="318"/>
      <c r="D81" s="460"/>
      <c r="E81" s="460"/>
      <c r="F81" s="460"/>
      <c r="G81" s="320"/>
      <c r="H81" s="460"/>
      <c r="I81" s="460"/>
    </row>
    <row r="82" spans="1:9" ht="15.75" customHeight="1" x14ac:dyDescent="0.25">
      <c r="A82" s="317"/>
      <c r="B82" s="318"/>
      <c r="C82" s="318"/>
      <c r="D82" s="460"/>
      <c r="E82" s="460"/>
      <c r="F82" s="460"/>
      <c r="G82" s="320"/>
      <c r="H82" s="460"/>
      <c r="I82" s="460"/>
    </row>
    <row r="83" spans="1:9" ht="15.75" customHeight="1" x14ac:dyDescent="0.25">
      <c r="A83" s="317"/>
      <c r="B83" s="318"/>
      <c r="C83" s="318"/>
      <c r="D83" s="460"/>
      <c r="E83" s="460"/>
      <c r="F83" s="460"/>
      <c r="G83" s="320"/>
      <c r="H83" s="460"/>
      <c r="I83" s="460"/>
    </row>
    <row r="84" spans="1:9" ht="15.75" customHeight="1" x14ac:dyDescent="0.25">
      <c r="A84" s="317"/>
      <c r="B84" s="318"/>
      <c r="C84" s="318"/>
      <c r="D84" s="460"/>
      <c r="E84" s="460"/>
      <c r="F84" s="460"/>
      <c r="G84" s="320"/>
      <c r="H84" s="460"/>
      <c r="I84" s="460"/>
    </row>
  </sheetData>
  <mergeCells count="109">
    <mergeCell ref="A1:J1"/>
    <mergeCell ref="A2:J2"/>
    <mergeCell ref="A3:J3"/>
    <mergeCell ref="A4:J4"/>
    <mergeCell ref="A5:J5"/>
    <mergeCell ref="A8:J8"/>
    <mergeCell ref="A9:A11"/>
    <mergeCell ref="B9:B11"/>
    <mergeCell ref="G9:G11"/>
    <mergeCell ref="J9:J11"/>
    <mergeCell ref="A23:J23"/>
    <mergeCell ref="B13:B14"/>
    <mergeCell ref="J13:J14"/>
    <mergeCell ref="G13:G14"/>
    <mergeCell ref="A13:A14"/>
    <mergeCell ref="A19:A22"/>
    <mergeCell ref="B19:B22"/>
    <mergeCell ref="G19:G22"/>
    <mergeCell ref="J19:J22"/>
    <mergeCell ref="A15:A16"/>
    <mergeCell ref="B15:B16"/>
    <mergeCell ref="A41:A43"/>
    <mergeCell ref="B41:B43"/>
    <mergeCell ref="A24:A25"/>
    <mergeCell ref="B24:B25"/>
    <mergeCell ref="G24:G25"/>
    <mergeCell ref="J24:J25"/>
    <mergeCell ref="A44:J44"/>
    <mergeCell ref="A30:J30"/>
    <mergeCell ref="G41:G42"/>
    <mergeCell ref="J41:J42"/>
    <mergeCell ref="A28:A29"/>
    <mergeCell ref="B28:B29"/>
    <mergeCell ref="J28:J29"/>
    <mergeCell ref="G28:G29"/>
    <mergeCell ref="A34:A36"/>
    <mergeCell ref="B34:B36"/>
    <mergeCell ref="A31:A33"/>
    <mergeCell ref="B31:B33"/>
    <mergeCell ref="G35:G36"/>
    <mergeCell ref="J35:J36"/>
    <mergeCell ref="G65:G66"/>
    <mergeCell ref="H65:H66"/>
    <mergeCell ref="I65:I66"/>
    <mergeCell ref="J65:J66"/>
    <mergeCell ref="C54:J54"/>
    <mergeCell ref="A55:A56"/>
    <mergeCell ref="B55:B56"/>
    <mergeCell ref="G55:G56"/>
    <mergeCell ref="J55:J56"/>
    <mergeCell ref="A57:J57"/>
    <mergeCell ref="A65:A66"/>
    <mergeCell ref="B65:B66"/>
    <mergeCell ref="C65:C66"/>
    <mergeCell ref="D65:D66"/>
    <mergeCell ref="E65:E66"/>
    <mergeCell ref="F65:F66"/>
    <mergeCell ref="A58:A60"/>
    <mergeCell ref="B58:B60"/>
    <mergeCell ref="C58:C60"/>
    <mergeCell ref="D58:D60"/>
    <mergeCell ref="E58:E60"/>
    <mergeCell ref="F58:F60"/>
    <mergeCell ref="G63:G64"/>
    <mergeCell ref="J63:J64"/>
    <mergeCell ref="A67:J67"/>
    <mergeCell ref="A68:A69"/>
    <mergeCell ref="B68:B69"/>
    <mergeCell ref="C68:C69"/>
    <mergeCell ref="D68:D69"/>
    <mergeCell ref="E68:E69"/>
    <mergeCell ref="F68:F69"/>
    <mergeCell ref="G68:G69"/>
    <mergeCell ref="H68:H69"/>
    <mergeCell ref="I68:I69"/>
    <mergeCell ref="J68:J69"/>
    <mergeCell ref="J71:J72"/>
    <mergeCell ref="A76:A79"/>
    <mergeCell ref="B76:B79"/>
    <mergeCell ref="G76:G79"/>
    <mergeCell ref="J76:J79"/>
    <mergeCell ref="A71:A72"/>
    <mergeCell ref="B71:B72"/>
    <mergeCell ref="C71:C72"/>
    <mergeCell ref="D71:D72"/>
    <mergeCell ref="E71:E72"/>
    <mergeCell ref="F71:F72"/>
    <mergeCell ref="G71:G72"/>
    <mergeCell ref="H71:H72"/>
    <mergeCell ref="I71:I72"/>
    <mergeCell ref="A49:A50"/>
    <mergeCell ref="B49:B50"/>
    <mergeCell ref="G49:G50"/>
    <mergeCell ref="J49:J50"/>
    <mergeCell ref="A46:A47"/>
    <mergeCell ref="G58:G60"/>
    <mergeCell ref="H58:H60"/>
    <mergeCell ref="I58:I60"/>
    <mergeCell ref="J58:J60"/>
    <mergeCell ref="G46:G47"/>
    <mergeCell ref="H46:H47"/>
    <mergeCell ref="I46:I47"/>
    <mergeCell ref="J46:J47"/>
    <mergeCell ref="C48:J48"/>
    <mergeCell ref="B46:B47"/>
    <mergeCell ref="C46:C47"/>
    <mergeCell ref="D46:D47"/>
    <mergeCell ref="E46:E47"/>
    <mergeCell ref="F46:F47"/>
  </mergeCells>
  <pageMargins left="0.78740157480314965" right="0.39370078740157483" top="0.78740157480314965" bottom="0.78740157480314965" header="0" footer="0.39370078740157483"/>
  <pageSetup paperSize="9" scale="62" firstPageNumber="84" fitToWidth="0" fitToHeight="0" orientation="landscape" useFirstPageNumber="1" r:id="rId1"/>
  <headerFooter>
    <oddFooter>&amp;R&amp;"Times New Roman,обычный"&amp;14&amp;P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N61"/>
  <sheetViews>
    <sheetView view="pageBreakPreview" topLeftCell="A10" zoomScale="70" zoomScaleNormal="70" zoomScaleSheetLayoutView="70" workbookViewId="0">
      <selection activeCell="O13" sqref="O13"/>
    </sheetView>
  </sheetViews>
  <sheetFormatPr defaultColWidth="8.7109375" defaultRowHeight="12.75" x14ac:dyDescent="0.2"/>
  <cols>
    <col min="1" max="1" width="7.28515625" style="72" customWidth="1"/>
    <col min="2" max="2" width="42.7109375" style="72" customWidth="1"/>
    <col min="3" max="3" width="19" style="72" customWidth="1"/>
    <col min="4" max="4" width="17.140625" style="72" customWidth="1"/>
    <col min="5" max="5" width="16.85546875" style="72" customWidth="1"/>
    <col min="6" max="6" width="14" style="72" customWidth="1"/>
    <col min="7" max="7" width="44.85546875" style="72" customWidth="1"/>
    <col min="8" max="8" width="16.7109375" style="72" customWidth="1"/>
    <col min="9" max="9" width="15.28515625" style="72" customWidth="1"/>
    <col min="10" max="10" width="20" style="73" customWidth="1"/>
    <col min="11" max="16384" width="8.7109375" style="72"/>
  </cols>
  <sheetData>
    <row r="1" spans="1:10" ht="20.25" customHeight="1" x14ac:dyDescent="0.3">
      <c r="J1" s="907"/>
    </row>
    <row r="2" spans="1:10" ht="46.35" customHeight="1" x14ac:dyDescent="0.2">
      <c r="A2" s="2444" t="s">
        <v>1469</v>
      </c>
      <c r="B2" s="2444"/>
      <c r="C2" s="2444"/>
      <c r="D2" s="2444"/>
      <c r="E2" s="2444"/>
      <c r="F2" s="2444"/>
      <c r="G2" s="2444"/>
      <c r="H2" s="2444"/>
      <c r="I2" s="2444"/>
      <c r="J2" s="2444"/>
    </row>
    <row r="3" spans="1:10" ht="22.5" customHeight="1" x14ac:dyDescent="0.2">
      <c r="A3" s="2444" t="s">
        <v>296</v>
      </c>
      <c r="B3" s="2444"/>
      <c r="C3" s="2444"/>
      <c r="D3" s="2444"/>
      <c r="E3" s="2444"/>
      <c r="F3" s="2444"/>
      <c r="G3" s="2444"/>
      <c r="H3" s="2444"/>
      <c r="I3" s="2444"/>
      <c r="J3" s="2444"/>
    </row>
    <row r="4" spans="1:10" ht="30" customHeight="1" x14ac:dyDescent="0.2">
      <c r="A4" s="2444" t="s">
        <v>1462</v>
      </c>
      <c r="B4" s="2444"/>
      <c r="C4" s="2444"/>
      <c r="D4" s="2444"/>
      <c r="E4" s="2444"/>
      <c r="F4" s="2444"/>
      <c r="G4" s="2444"/>
      <c r="H4" s="2444"/>
      <c r="I4" s="2444"/>
      <c r="J4" s="2444"/>
    </row>
    <row r="5" spans="1:10" ht="121.5" customHeight="1" x14ac:dyDescent="0.2">
      <c r="A5" s="1230" t="s">
        <v>1</v>
      </c>
      <c r="B5" s="1231" t="s">
        <v>2</v>
      </c>
      <c r="C5" s="1231" t="s">
        <v>3</v>
      </c>
      <c r="D5" s="1232" t="s">
        <v>1459</v>
      </c>
      <c r="E5" s="1233" t="s">
        <v>1460</v>
      </c>
      <c r="F5" s="1233" t="s">
        <v>4</v>
      </c>
      <c r="G5" s="1231" t="s">
        <v>5</v>
      </c>
      <c r="H5" s="1231" t="s">
        <v>1461</v>
      </c>
      <c r="I5" s="1231" t="s">
        <v>6</v>
      </c>
      <c r="J5" s="1231" t="s">
        <v>7</v>
      </c>
    </row>
    <row r="6" spans="1:10" ht="18.75" x14ac:dyDescent="0.2">
      <c r="A6" s="1234">
        <v>1</v>
      </c>
      <c r="B6" s="1234">
        <v>2</v>
      </c>
      <c r="C6" s="1234">
        <v>3</v>
      </c>
      <c r="D6" s="1234">
        <v>4</v>
      </c>
      <c r="E6" s="1234">
        <v>5</v>
      </c>
      <c r="F6" s="1234">
        <v>6</v>
      </c>
      <c r="G6" s="1234">
        <v>7</v>
      </c>
      <c r="H6" s="1234">
        <v>8</v>
      </c>
      <c r="I6" s="1234">
        <v>9</v>
      </c>
      <c r="J6" s="1234">
        <v>10</v>
      </c>
    </row>
    <row r="7" spans="1:10" ht="18.75" x14ac:dyDescent="0.2">
      <c r="A7" s="2445" t="s">
        <v>850</v>
      </c>
      <c r="B7" s="2445"/>
      <c r="C7" s="2445"/>
      <c r="D7" s="2445"/>
      <c r="E7" s="2445"/>
      <c r="F7" s="2445"/>
      <c r="G7" s="2445"/>
      <c r="H7" s="2445"/>
      <c r="I7" s="2445"/>
      <c r="J7" s="2445"/>
    </row>
    <row r="8" spans="1:10" ht="168" customHeight="1" x14ac:dyDescent="0.2">
      <c r="A8" s="1235" t="s">
        <v>9</v>
      </c>
      <c r="B8" s="1236" t="s">
        <v>1671</v>
      </c>
      <c r="C8" s="1237" t="s">
        <v>1158</v>
      </c>
      <c r="D8" s="1238">
        <v>0</v>
      </c>
      <c r="E8" s="1238">
        <v>0</v>
      </c>
      <c r="F8" s="1239">
        <v>0</v>
      </c>
      <c r="G8" s="1240"/>
      <c r="H8" s="1238">
        <v>0</v>
      </c>
      <c r="I8" s="1238">
        <v>0</v>
      </c>
      <c r="J8" s="1241"/>
    </row>
    <row r="9" spans="1:10" ht="277.5" customHeight="1" x14ac:dyDescent="0.2">
      <c r="A9" s="1242" t="s">
        <v>21</v>
      </c>
      <c r="B9" s="1243" t="s">
        <v>1157</v>
      </c>
      <c r="C9" s="1244" t="s">
        <v>1158</v>
      </c>
      <c r="D9" s="2446" t="s">
        <v>1988</v>
      </c>
      <c r="E9" s="2447"/>
      <c r="F9" s="2447"/>
      <c r="G9" s="2447"/>
      <c r="H9" s="2447"/>
      <c r="I9" s="2448"/>
      <c r="J9" s="1245"/>
    </row>
    <row r="10" spans="1:10" ht="114" customHeight="1" x14ac:dyDescent="0.2">
      <c r="A10" s="1242"/>
      <c r="B10" s="1246" t="s">
        <v>1159</v>
      </c>
      <c r="C10" s="1244"/>
      <c r="D10" s="1247"/>
      <c r="E10" s="1248"/>
      <c r="F10" s="1248"/>
      <c r="G10" s="1249"/>
      <c r="H10" s="1248"/>
      <c r="I10" s="1248"/>
      <c r="J10" s="1250"/>
    </row>
    <row r="11" spans="1:10" ht="141.75" customHeight="1" x14ac:dyDescent="0.2">
      <c r="A11" s="1242"/>
      <c r="B11" s="1243" t="s">
        <v>1160</v>
      </c>
      <c r="C11" s="1244" t="s">
        <v>1158</v>
      </c>
      <c r="D11" s="2449" t="s">
        <v>1672</v>
      </c>
      <c r="E11" s="2449"/>
      <c r="F11" s="2449"/>
      <c r="G11" s="2449"/>
      <c r="H11" s="2449"/>
      <c r="I11" s="2449"/>
      <c r="J11" s="1245"/>
    </row>
    <row r="12" spans="1:10" ht="59.25" customHeight="1" x14ac:dyDescent="0.2">
      <c r="A12" s="1242"/>
      <c r="B12" s="1236" t="s">
        <v>1161</v>
      </c>
      <c r="C12" s="1237"/>
      <c r="D12" s="1251"/>
      <c r="E12" s="1251"/>
      <c r="F12" s="1251"/>
      <c r="G12" s="1251"/>
      <c r="H12" s="1251"/>
      <c r="I12" s="1251"/>
      <c r="J12" s="1250"/>
    </row>
    <row r="13" spans="1:10" ht="313.5" customHeight="1" x14ac:dyDescent="0.2">
      <c r="A13" s="2450"/>
      <c r="B13" s="2451" t="s">
        <v>1162</v>
      </c>
      <c r="C13" s="2452" t="s">
        <v>1158</v>
      </c>
      <c r="D13" s="2449" t="s">
        <v>1989</v>
      </c>
      <c r="E13" s="2453"/>
      <c r="F13" s="2453"/>
      <c r="G13" s="2453"/>
      <c r="H13" s="2453"/>
      <c r="I13" s="2453"/>
      <c r="J13" s="2454"/>
    </row>
    <row r="14" spans="1:10" ht="280.5" hidden="1" customHeight="1" x14ac:dyDescent="0.2">
      <c r="A14" s="2450"/>
      <c r="B14" s="2451"/>
      <c r="C14" s="2452"/>
      <c r="D14" s="2453"/>
      <c r="E14" s="2453"/>
      <c r="F14" s="2453"/>
      <c r="G14" s="2453"/>
      <c r="H14" s="2453"/>
      <c r="I14" s="2453"/>
      <c r="J14" s="2454"/>
    </row>
    <row r="15" spans="1:10" ht="38.25" customHeight="1" x14ac:dyDescent="0.2">
      <c r="A15" s="1242"/>
      <c r="B15" s="1252" t="s">
        <v>38</v>
      </c>
      <c r="C15" s="1237"/>
      <c r="D15" s="1253">
        <v>0</v>
      </c>
      <c r="E15" s="1253">
        <v>0</v>
      </c>
      <c r="F15" s="1254">
        <v>0</v>
      </c>
      <c r="G15" s="1255"/>
      <c r="H15" s="1253">
        <v>0</v>
      </c>
      <c r="I15" s="1254">
        <f>F15</f>
        <v>0</v>
      </c>
      <c r="J15" s="1256"/>
    </row>
    <row r="16" spans="1:10" ht="23.25" customHeight="1" x14ac:dyDescent="0.2">
      <c r="A16" s="1257"/>
      <c r="B16" s="2443" t="s">
        <v>298</v>
      </c>
      <c r="C16" s="2443"/>
      <c r="D16" s="2443"/>
      <c r="E16" s="2443"/>
      <c r="F16" s="2443"/>
      <c r="G16" s="2443"/>
      <c r="H16" s="2443"/>
      <c r="I16" s="2443"/>
      <c r="J16" s="2443"/>
    </row>
    <row r="17" spans="1:10" ht="111.75" customHeight="1" x14ac:dyDescent="0.2">
      <c r="A17" s="1235" t="s">
        <v>9</v>
      </c>
      <c r="B17" s="1246" t="s">
        <v>1163</v>
      </c>
      <c r="C17" s="1237"/>
      <c r="D17" s="1258"/>
      <c r="E17" s="1258"/>
      <c r="F17" s="1259"/>
      <c r="G17" s="1260"/>
      <c r="H17" s="1258"/>
      <c r="I17" s="1259"/>
      <c r="J17" s="1250"/>
    </row>
    <row r="18" spans="1:10" ht="114.75" customHeight="1" x14ac:dyDescent="0.2">
      <c r="A18" s="1242" t="s">
        <v>10</v>
      </c>
      <c r="B18" s="1261" t="s">
        <v>1164</v>
      </c>
      <c r="C18" s="1244" t="s">
        <v>1170</v>
      </c>
      <c r="D18" s="2457" t="s">
        <v>1179</v>
      </c>
      <c r="E18" s="2457"/>
      <c r="F18" s="2457"/>
      <c r="G18" s="2457"/>
      <c r="H18" s="2457"/>
      <c r="I18" s="2457"/>
      <c r="J18" s="1245"/>
    </row>
    <row r="19" spans="1:10" ht="115.5" customHeight="1" x14ac:dyDescent="0.2">
      <c r="A19" s="1235" t="s">
        <v>12</v>
      </c>
      <c r="B19" s="1262" t="s">
        <v>1165</v>
      </c>
      <c r="C19" s="1244" t="s">
        <v>1170</v>
      </c>
      <c r="D19" s="2458" t="s">
        <v>1180</v>
      </c>
      <c r="E19" s="2459"/>
      <c r="F19" s="2459"/>
      <c r="G19" s="2459"/>
      <c r="H19" s="2459"/>
      <c r="I19" s="2460"/>
      <c r="J19" s="1245"/>
    </row>
    <row r="20" spans="1:10" ht="119.25" customHeight="1" x14ac:dyDescent="0.2">
      <c r="A20" s="1242" t="s">
        <v>65</v>
      </c>
      <c r="B20" s="1262" t="s">
        <v>1166</v>
      </c>
      <c r="C20" s="1244" t="s">
        <v>1170</v>
      </c>
      <c r="D20" s="2458" t="s">
        <v>1181</v>
      </c>
      <c r="E20" s="2459"/>
      <c r="F20" s="2459"/>
      <c r="G20" s="2459"/>
      <c r="H20" s="2459"/>
      <c r="I20" s="2460"/>
      <c r="J20" s="1245"/>
    </row>
    <row r="21" spans="1:10" ht="118.5" customHeight="1" x14ac:dyDescent="0.2">
      <c r="A21" s="1235" t="s">
        <v>111</v>
      </c>
      <c r="B21" s="1263" t="s">
        <v>1167</v>
      </c>
      <c r="C21" s="1244" t="s">
        <v>1170</v>
      </c>
      <c r="D21" s="2458" t="s">
        <v>1182</v>
      </c>
      <c r="E21" s="2459"/>
      <c r="F21" s="2459"/>
      <c r="G21" s="2459"/>
      <c r="H21" s="2459"/>
      <c r="I21" s="2460"/>
      <c r="J21" s="1245"/>
    </row>
    <row r="22" spans="1:10" ht="116.25" customHeight="1" x14ac:dyDescent="0.2">
      <c r="A22" s="1242" t="s">
        <v>232</v>
      </c>
      <c r="B22" s="1264" t="s">
        <v>1168</v>
      </c>
      <c r="C22" s="1244" t="s">
        <v>1170</v>
      </c>
      <c r="D22" s="2458" t="s">
        <v>1179</v>
      </c>
      <c r="E22" s="2459"/>
      <c r="F22" s="2459"/>
      <c r="G22" s="2459"/>
      <c r="H22" s="2459"/>
      <c r="I22" s="2460"/>
      <c r="J22" s="1245"/>
    </row>
    <row r="23" spans="1:10" ht="136.5" customHeight="1" x14ac:dyDescent="0.2">
      <c r="A23" s="1242" t="s">
        <v>309</v>
      </c>
      <c r="B23" s="1264" t="s">
        <v>1169</v>
      </c>
      <c r="C23" s="1244" t="s">
        <v>1170</v>
      </c>
      <c r="D23" s="2458" t="s">
        <v>1183</v>
      </c>
      <c r="E23" s="2459"/>
      <c r="F23" s="2459"/>
      <c r="G23" s="2459"/>
      <c r="H23" s="2459"/>
      <c r="I23" s="2460"/>
      <c r="J23" s="1245"/>
    </row>
    <row r="24" spans="1:10" ht="116.25" customHeight="1" x14ac:dyDescent="0.2">
      <c r="A24" s="1242" t="s">
        <v>310</v>
      </c>
      <c r="B24" s="1265" t="s">
        <v>1673</v>
      </c>
      <c r="C24" s="1244" t="s">
        <v>1170</v>
      </c>
      <c r="D24" s="2461"/>
      <c r="E24" s="2461"/>
      <c r="F24" s="2461"/>
      <c r="G24" s="2461"/>
      <c r="H24" s="2461"/>
      <c r="I24" s="2461"/>
      <c r="J24" s="1245"/>
    </row>
    <row r="25" spans="1:10" ht="162" customHeight="1" x14ac:dyDescent="0.2">
      <c r="A25" s="1242" t="s">
        <v>311</v>
      </c>
      <c r="B25" s="1264" t="s">
        <v>1674</v>
      </c>
      <c r="C25" s="1244" t="s">
        <v>1170</v>
      </c>
      <c r="D25" s="2462" t="s">
        <v>1695</v>
      </c>
      <c r="E25" s="2463"/>
      <c r="F25" s="2463"/>
      <c r="G25" s="2463"/>
      <c r="H25" s="2463"/>
      <c r="I25" s="2464"/>
      <c r="J25" s="1245"/>
    </row>
    <row r="26" spans="1:10" ht="173.25" customHeight="1" x14ac:dyDescent="0.2">
      <c r="A26" s="1266" t="s">
        <v>477</v>
      </c>
      <c r="B26" s="1263" t="s">
        <v>1675</v>
      </c>
      <c r="C26" s="1244" t="s">
        <v>1170</v>
      </c>
      <c r="D26" s="2462" t="s">
        <v>1676</v>
      </c>
      <c r="E26" s="2465"/>
      <c r="F26" s="2465"/>
      <c r="G26" s="2465"/>
      <c r="H26" s="2465"/>
      <c r="I26" s="2466"/>
      <c r="J26" s="1245"/>
    </row>
    <row r="27" spans="1:10" ht="30.75" customHeight="1" x14ac:dyDescent="0.2">
      <c r="A27" s="1235"/>
      <c r="B27" s="1267" t="s">
        <v>63</v>
      </c>
      <c r="C27" s="1237"/>
      <c r="D27" s="1253">
        <v>0</v>
      </c>
      <c r="E27" s="1253">
        <f>E17+E19+E21</f>
        <v>0</v>
      </c>
      <c r="F27" s="1253">
        <v>0</v>
      </c>
      <c r="G27" s="1240"/>
      <c r="H27" s="1253">
        <f>H17+H19+H21</f>
        <v>0</v>
      </c>
      <c r="I27" s="1253">
        <f>F27</f>
        <v>0</v>
      </c>
      <c r="J27" s="1250"/>
    </row>
    <row r="28" spans="1:10" ht="27" customHeight="1" x14ac:dyDescent="0.2">
      <c r="A28" s="1235"/>
      <c r="B28" s="2467" t="s">
        <v>849</v>
      </c>
      <c r="C28" s="2467"/>
      <c r="D28" s="2467"/>
      <c r="E28" s="2467"/>
      <c r="F28" s="2467"/>
      <c r="G28" s="2467"/>
      <c r="H28" s="2467"/>
      <c r="I28" s="2467"/>
      <c r="J28" s="2467"/>
    </row>
    <row r="29" spans="1:10" ht="102" customHeight="1" x14ac:dyDescent="0.2">
      <c r="A29" s="1235" t="s">
        <v>9</v>
      </c>
      <c r="B29" s="1268" t="s">
        <v>1171</v>
      </c>
      <c r="C29" s="1236" t="s">
        <v>19</v>
      </c>
      <c r="D29" s="1238">
        <f>D30+D31+D32</f>
        <v>4000</v>
      </c>
      <c r="E29" s="1238">
        <f>E30+E31+E32</f>
        <v>0</v>
      </c>
      <c r="F29" s="1238">
        <f>E29*100/D29</f>
        <v>0</v>
      </c>
      <c r="G29" s="1269"/>
      <c r="H29" s="1238">
        <f>E29</f>
        <v>0</v>
      </c>
      <c r="I29" s="1238">
        <f>H29/D29*100</f>
        <v>0</v>
      </c>
      <c r="J29" s="1270"/>
    </row>
    <row r="30" spans="1:10" ht="123.75" customHeight="1" x14ac:dyDescent="0.2">
      <c r="A30" s="1242" t="s">
        <v>21</v>
      </c>
      <c r="B30" s="1271" t="s">
        <v>1172</v>
      </c>
      <c r="C30" s="1243" t="s">
        <v>19</v>
      </c>
      <c r="D30" s="1272">
        <v>2000</v>
      </c>
      <c r="E30" s="1273">
        <v>0</v>
      </c>
      <c r="F30" s="1274">
        <f>E30*100/D30</f>
        <v>0</v>
      </c>
      <c r="G30" s="1245"/>
      <c r="H30" s="1274">
        <v>0</v>
      </c>
      <c r="I30" s="1274">
        <f>H30/D30*100</f>
        <v>0</v>
      </c>
      <c r="J30" s="1245" t="s">
        <v>1677</v>
      </c>
    </row>
    <row r="31" spans="1:10" ht="141" customHeight="1" x14ac:dyDescent="0.2">
      <c r="A31" s="1242" t="s">
        <v>25</v>
      </c>
      <c r="B31" s="1271" t="s">
        <v>1173</v>
      </c>
      <c r="C31" s="1243" t="s">
        <v>19</v>
      </c>
      <c r="D31" s="1273">
        <v>2000</v>
      </c>
      <c r="E31" s="1273">
        <v>0</v>
      </c>
      <c r="F31" s="1274">
        <f>E31*100/D31</f>
        <v>0</v>
      </c>
      <c r="G31" s="1245"/>
      <c r="H31" s="1273">
        <v>0</v>
      </c>
      <c r="I31" s="1274">
        <f>H31/D31*100</f>
        <v>0</v>
      </c>
      <c r="J31" s="1245" t="s">
        <v>1677</v>
      </c>
    </row>
    <row r="32" spans="1:10" ht="259.5" customHeight="1" x14ac:dyDescent="0.2">
      <c r="A32" s="1242" t="s">
        <v>26</v>
      </c>
      <c r="B32" s="1271" t="s">
        <v>1303</v>
      </c>
      <c r="C32" s="1243" t="s">
        <v>19</v>
      </c>
      <c r="D32" s="1273">
        <v>0</v>
      </c>
      <c r="E32" s="1273">
        <v>0</v>
      </c>
      <c r="F32" s="1274">
        <v>0</v>
      </c>
      <c r="G32" s="1245"/>
      <c r="H32" s="1274">
        <v>0</v>
      </c>
      <c r="I32" s="1274">
        <v>0</v>
      </c>
      <c r="J32" s="1245" t="s">
        <v>1678</v>
      </c>
    </row>
    <row r="33" spans="1:14" ht="297.75" customHeight="1" x14ac:dyDescent="0.2">
      <c r="A33" s="1242" t="s">
        <v>79</v>
      </c>
      <c r="B33" s="1271" t="s">
        <v>1679</v>
      </c>
      <c r="C33" s="1243" t="s">
        <v>19</v>
      </c>
      <c r="D33" s="1273">
        <v>0</v>
      </c>
      <c r="E33" s="1273">
        <v>0</v>
      </c>
      <c r="F33" s="1274">
        <v>0</v>
      </c>
      <c r="G33" s="1245"/>
      <c r="H33" s="1274">
        <v>0</v>
      </c>
      <c r="I33" s="1274">
        <v>0</v>
      </c>
      <c r="J33" s="1245" t="s">
        <v>1678</v>
      </c>
    </row>
    <row r="34" spans="1:14" ht="99" customHeight="1" x14ac:dyDescent="0.2">
      <c r="A34" s="1275"/>
      <c r="B34" s="1255" t="s">
        <v>68</v>
      </c>
      <c r="C34" s="1276" t="s">
        <v>19</v>
      </c>
      <c r="D34" s="1277">
        <f>D29</f>
        <v>4000</v>
      </c>
      <c r="E34" s="1277">
        <f>E29</f>
        <v>0</v>
      </c>
      <c r="F34" s="1238">
        <f t="shared" ref="F34" si="0">E34*100/D34</f>
        <v>0</v>
      </c>
      <c r="G34" s="1278"/>
      <c r="H34" s="1277">
        <f>E34</f>
        <v>0</v>
      </c>
      <c r="I34" s="1238">
        <f t="shared" ref="I34" si="1">H34/D34*100</f>
        <v>0</v>
      </c>
      <c r="J34" s="1260"/>
    </row>
    <row r="35" spans="1:14" ht="43.5" customHeight="1" x14ac:dyDescent="0.2">
      <c r="A35" s="1279"/>
      <c r="B35" s="2467" t="s">
        <v>1696</v>
      </c>
      <c r="C35" s="2467"/>
      <c r="D35" s="2467"/>
      <c r="E35" s="2467"/>
      <c r="F35" s="2467"/>
      <c r="G35" s="2467"/>
      <c r="H35" s="2467"/>
      <c r="I35" s="2467"/>
      <c r="J35" s="2467"/>
    </row>
    <row r="36" spans="1:14" ht="32.25" customHeight="1" x14ac:dyDescent="0.2">
      <c r="A36" s="2455" t="s">
        <v>8</v>
      </c>
      <c r="B36" s="2456" t="s">
        <v>1174</v>
      </c>
      <c r="C36" s="1268" t="s">
        <v>15</v>
      </c>
      <c r="D36" s="1238">
        <f>D37+D38</f>
        <v>112000</v>
      </c>
      <c r="E36" s="1238">
        <f>E37+E38</f>
        <v>88377.319000000003</v>
      </c>
      <c r="F36" s="1238">
        <f>E36*100/D36</f>
        <v>78.908320535714296</v>
      </c>
      <c r="G36" s="1238"/>
      <c r="H36" s="1238">
        <f>H37+H38</f>
        <v>88377.319000000003</v>
      </c>
      <c r="I36" s="1238">
        <f>H36/D36*100</f>
        <v>78.908320535714296</v>
      </c>
      <c r="J36" s="1280"/>
    </row>
    <row r="37" spans="1:14" ht="95.25" customHeight="1" x14ac:dyDescent="0.2">
      <c r="A37" s="2455"/>
      <c r="B37" s="2456"/>
      <c r="C37" s="1268" t="s">
        <v>19</v>
      </c>
      <c r="D37" s="1238">
        <f>D44</f>
        <v>2000</v>
      </c>
      <c r="E37" s="1238">
        <f>E44</f>
        <v>1377.319</v>
      </c>
      <c r="F37" s="1238">
        <f>E37*100/D37</f>
        <v>68.865949999999998</v>
      </c>
      <c r="G37" s="1238"/>
      <c r="H37" s="1238">
        <f>E37</f>
        <v>1377.319</v>
      </c>
      <c r="I37" s="1238">
        <f>H37/D37*100</f>
        <v>68.865949999999998</v>
      </c>
      <c r="J37" s="1280"/>
    </row>
    <row r="38" spans="1:14" ht="54" customHeight="1" x14ac:dyDescent="0.2">
      <c r="A38" s="2455"/>
      <c r="B38" s="2456"/>
      <c r="C38" s="1281" t="s">
        <v>20</v>
      </c>
      <c r="D38" s="1238">
        <f>D39</f>
        <v>110000</v>
      </c>
      <c r="E38" s="1238">
        <f>E39</f>
        <v>87000</v>
      </c>
      <c r="F38" s="1238">
        <f>E38*100/D38</f>
        <v>79.090909090909093</v>
      </c>
      <c r="G38" s="1238"/>
      <c r="H38" s="1238">
        <f>H39</f>
        <v>87000</v>
      </c>
      <c r="I38" s="1238">
        <f>H38/D38*100</f>
        <v>79.090909090909093</v>
      </c>
      <c r="J38" s="1280"/>
    </row>
    <row r="39" spans="1:14" ht="311.25" customHeight="1" x14ac:dyDescent="0.2">
      <c r="A39" s="2471" t="s">
        <v>10</v>
      </c>
      <c r="B39" s="2473" t="s">
        <v>1175</v>
      </c>
      <c r="C39" s="2475" t="s">
        <v>20</v>
      </c>
      <c r="D39" s="2477">
        <v>110000</v>
      </c>
      <c r="E39" s="2479">
        <v>87000</v>
      </c>
      <c r="F39" s="2477">
        <f>E39*100/D39</f>
        <v>79.090909090909093</v>
      </c>
      <c r="G39" s="2481" t="s">
        <v>1862</v>
      </c>
      <c r="H39" s="2477">
        <f>E39</f>
        <v>87000</v>
      </c>
      <c r="I39" s="2477">
        <f>H39/D39*100</f>
        <v>79.090909090909093</v>
      </c>
      <c r="J39" s="2483"/>
      <c r="N39" s="72" t="s">
        <v>804</v>
      </c>
    </row>
    <row r="40" spans="1:14" ht="22.5" customHeight="1" x14ac:dyDescent="0.2">
      <c r="A40" s="2472"/>
      <c r="B40" s="2474"/>
      <c r="C40" s="2476"/>
      <c r="D40" s="2478"/>
      <c r="E40" s="2480"/>
      <c r="F40" s="2478"/>
      <c r="G40" s="2482"/>
      <c r="H40" s="2478"/>
      <c r="I40" s="2478"/>
      <c r="J40" s="2484"/>
    </row>
    <row r="41" spans="1:14" ht="139.5" customHeight="1" x14ac:dyDescent="0.2">
      <c r="A41" s="1282" t="s">
        <v>1680</v>
      </c>
      <c r="B41" s="1283" t="s">
        <v>1681</v>
      </c>
      <c r="C41" s="1244" t="s">
        <v>19</v>
      </c>
      <c r="D41" s="1284">
        <v>0</v>
      </c>
      <c r="E41" s="1229">
        <v>0</v>
      </c>
      <c r="F41" s="1284">
        <v>0</v>
      </c>
      <c r="G41" s="1285"/>
      <c r="H41" s="1284">
        <v>0</v>
      </c>
      <c r="I41" s="1284">
        <v>0</v>
      </c>
      <c r="J41" s="1245" t="s">
        <v>1682</v>
      </c>
    </row>
    <row r="42" spans="1:14" ht="79.5" customHeight="1" x14ac:dyDescent="0.2">
      <c r="A42" s="1282" t="s">
        <v>1683</v>
      </c>
      <c r="B42" s="1283" t="s">
        <v>1684</v>
      </c>
      <c r="C42" s="1244" t="s">
        <v>19</v>
      </c>
      <c r="D42" s="2468" t="s">
        <v>1685</v>
      </c>
      <c r="E42" s="2469"/>
      <c r="F42" s="2469"/>
      <c r="G42" s="2469"/>
      <c r="H42" s="2469"/>
      <c r="I42" s="2469"/>
      <c r="J42" s="2470"/>
    </row>
    <row r="43" spans="1:14" ht="218.25" customHeight="1" x14ac:dyDescent="0.2">
      <c r="A43" s="1282" t="s">
        <v>1686</v>
      </c>
      <c r="B43" s="1283" t="s">
        <v>1687</v>
      </c>
      <c r="C43" s="1244" t="s">
        <v>19</v>
      </c>
      <c r="D43" s="2468" t="s">
        <v>1698</v>
      </c>
      <c r="E43" s="2469"/>
      <c r="F43" s="2469"/>
      <c r="G43" s="2469"/>
      <c r="H43" s="2469"/>
      <c r="I43" s="2469"/>
      <c r="J43" s="2470"/>
    </row>
    <row r="44" spans="1:14" ht="115.5" customHeight="1" x14ac:dyDescent="0.2">
      <c r="A44" s="1242" t="s">
        <v>80</v>
      </c>
      <c r="B44" s="1261" t="s">
        <v>1176</v>
      </c>
      <c r="C44" s="1244" t="s">
        <v>19</v>
      </c>
      <c r="D44" s="1274">
        <v>2000</v>
      </c>
      <c r="E44" s="1274">
        <v>1377.319</v>
      </c>
      <c r="F44" s="1274">
        <f t="shared" ref="F44" si="2">E44*100/D44</f>
        <v>68.865949999999998</v>
      </c>
      <c r="G44" s="1286" t="s">
        <v>1789</v>
      </c>
      <c r="H44" s="1274">
        <f>E44</f>
        <v>1377.319</v>
      </c>
      <c r="I44" s="1274">
        <f t="shared" ref="I44" si="3">H44/D44*100</f>
        <v>68.865949999999998</v>
      </c>
      <c r="J44" s="1287"/>
    </row>
    <row r="45" spans="1:14" ht="243.75" x14ac:dyDescent="0.2">
      <c r="A45" s="1242" t="s">
        <v>81</v>
      </c>
      <c r="B45" s="1261" t="s">
        <v>1688</v>
      </c>
      <c r="C45" s="1244" t="s">
        <v>19</v>
      </c>
      <c r="D45" s="1274">
        <v>0</v>
      </c>
      <c r="E45" s="1274">
        <v>0</v>
      </c>
      <c r="F45" s="1274">
        <v>0</v>
      </c>
      <c r="G45" s="1288"/>
      <c r="H45" s="1274">
        <v>0</v>
      </c>
      <c r="I45" s="1274">
        <v>0</v>
      </c>
      <c r="J45" s="1289" t="s">
        <v>1682</v>
      </c>
    </row>
    <row r="46" spans="1:14" ht="159.75" customHeight="1" x14ac:dyDescent="0.2">
      <c r="A46" s="1242" t="s">
        <v>486</v>
      </c>
      <c r="B46" s="1261" t="s">
        <v>1689</v>
      </c>
      <c r="C46" s="1244" t="s">
        <v>19</v>
      </c>
      <c r="D46" s="1274">
        <v>0</v>
      </c>
      <c r="E46" s="1274">
        <v>0</v>
      </c>
      <c r="F46" s="1274">
        <v>0</v>
      </c>
      <c r="G46" s="1288"/>
      <c r="H46" s="1274">
        <v>0</v>
      </c>
      <c r="I46" s="1274">
        <v>0</v>
      </c>
      <c r="J46" s="1289" t="s">
        <v>1682</v>
      </c>
    </row>
    <row r="47" spans="1:14" ht="159.75" customHeight="1" x14ac:dyDescent="0.2">
      <c r="A47" s="1242" t="s">
        <v>487</v>
      </c>
      <c r="B47" s="1261" t="s">
        <v>1690</v>
      </c>
      <c r="C47" s="1244" t="s">
        <v>19</v>
      </c>
      <c r="D47" s="1274">
        <v>0</v>
      </c>
      <c r="E47" s="1274">
        <v>0</v>
      </c>
      <c r="F47" s="1274">
        <v>0</v>
      </c>
      <c r="G47" s="1288"/>
      <c r="H47" s="1274">
        <v>0</v>
      </c>
      <c r="I47" s="1274">
        <v>0</v>
      </c>
      <c r="J47" s="1289" t="s">
        <v>1682</v>
      </c>
    </row>
    <row r="48" spans="1:14" ht="103.5" customHeight="1" x14ac:dyDescent="0.2">
      <c r="A48" s="1242" t="s">
        <v>489</v>
      </c>
      <c r="B48" s="1290" t="s">
        <v>1370</v>
      </c>
      <c r="C48" s="1244" t="s">
        <v>19</v>
      </c>
      <c r="D48" s="1274">
        <v>0</v>
      </c>
      <c r="E48" s="1274">
        <v>0</v>
      </c>
      <c r="F48" s="1274">
        <v>0</v>
      </c>
      <c r="G48" s="1291"/>
      <c r="H48" s="1274">
        <v>0</v>
      </c>
      <c r="I48" s="1274">
        <v>0</v>
      </c>
      <c r="J48" s="1292"/>
    </row>
    <row r="49" spans="1:10" ht="143.25" customHeight="1" x14ac:dyDescent="0.2">
      <c r="A49" s="1242" t="s">
        <v>491</v>
      </c>
      <c r="B49" s="1293" t="s">
        <v>1371</v>
      </c>
      <c r="C49" s="1244" t="s">
        <v>19</v>
      </c>
      <c r="D49" s="1274">
        <v>0</v>
      </c>
      <c r="E49" s="1274">
        <v>0</v>
      </c>
      <c r="F49" s="1274">
        <v>0</v>
      </c>
      <c r="G49" s="1291" t="s">
        <v>1860</v>
      </c>
      <c r="H49" s="1274">
        <v>0</v>
      </c>
      <c r="I49" s="1274">
        <v>0</v>
      </c>
      <c r="J49" s="1292"/>
    </row>
    <row r="50" spans="1:10" ht="83.25" customHeight="1" x14ac:dyDescent="0.2">
      <c r="A50" s="1242" t="s">
        <v>14</v>
      </c>
      <c r="B50" s="1294" t="s">
        <v>1342</v>
      </c>
      <c r="C50" s="1244" t="s">
        <v>19</v>
      </c>
      <c r="D50" s="1274">
        <v>0</v>
      </c>
      <c r="E50" s="1274">
        <v>0</v>
      </c>
      <c r="F50" s="1274">
        <v>0</v>
      </c>
      <c r="G50" s="1295"/>
      <c r="H50" s="1274">
        <v>0</v>
      </c>
      <c r="I50" s="1274">
        <v>0</v>
      </c>
      <c r="J50" s="1296"/>
    </row>
    <row r="51" spans="1:10" ht="369.75" customHeight="1" x14ac:dyDescent="0.2">
      <c r="A51" s="1242" t="s">
        <v>107</v>
      </c>
      <c r="B51" s="1297" t="s">
        <v>1691</v>
      </c>
      <c r="C51" s="1244" t="s">
        <v>19</v>
      </c>
      <c r="D51" s="1274">
        <v>0</v>
      </c>
      <c r="E51" s="1274">
        <v>0</v>
      </c>
      <c r="F51" s="1274">
        <v>0</v>
      </c>
      <c r="G51" s="1295" t="s">
        <v>1861</v>
      </c>
      <c r="H51" s="1274">
        <v>0</v>
      </c>
      <c r="I51" s="1274">
        <v>0</v>
      </c>
      <c r="J51" s="1296"/>
    </row>
    <row r="52" spans="1:10" ht="135" customHeight="1" x14ac:dyDescent="0.2">
      <c r="A52" s="1242" t="s">
        <v>108</v>
      </c>
      <c r="B52" s="1297" t="s">
        <v>1692</v>
      </c>
      <c r="C52" s="1244" t="s">
        <v>19</v>
      </c>
      <c r="D52" s="1274">
        <v>0</v>
      </c>
      <c r="E52" s="1274">
        <v>0</v>
      </c>
      <c r="F52" s="1274">
        <v>0</v>
      </c>
      <c r="G52" s="1291"/>
      <c r="H52" s="1274">
        <v>0</v>
      </c>
      <c r="I52" s="1274">
        <v>0</v>
      </c>
      <c r="J52" s="1296" t="s">
        <v>1693</v>
      </c>
    </row>
    <row r="53" spans="1:10" ht="77.25" customHeight="1" x14ac:dyDescent="0.2">
      <c r="A53" s="1242" t="s">
        <v>111</v>
      </c>
      <c r="B53" s="1294" t="s">
        <v>1343</v>
      </c>
      <c r="C53" s="1244" t="s">
        <v>19</v>
      </c>
      <c r="D53" s="1274">
        <v>0</v>
      </c>
      <c r="E53" s="1274">
        <v>0</v>
      </c>
      <c r="F53" s="1274">
        <v>0</v>
      </c>
      <c r="G53" s="1291"/>
      <c r="H53" s="1274">
        <v>0</v>
      </c>
      <c r="I53" s="1274">
        <v>0</v>
      </c>
      <c r="J53" s="1296"/>
    </row>
    <row r="54" spans="1:10" ht="102.75" customHeight="1" x14ac:dyDescent="0.2">
      <c r="A54" s="1242" t="s">
        <v>113</v>
      </c>
      <c r="B54" s="1298" t="s">
        <v>1344</v>
      </c>
      <c r="C54" s="1244" t="s">
        <v>19</v>
      </c>
      <c r="D54" s="1274">
        <v>0</v>
      </c>
      <c r="E54" s="1274">
        <v>0</v>
      </c>
      <c r="F54" s="1274">
        <v>0</v>
      </c>
      <c r="G54" s="1295"/>
      <c r="H54" s="1274">
        <v>0</v>
      </c>
      <c r="I54" s="1274">
        <v>0</v>
      </c>
      <c r="J54" s="1296" t="s">
        <v>1693</v>
      </c>
    </row>
    <row r="55" spans="1:10" ht="102.75" customHeight="1" x14ac:dyDescent="0.2">
      <c r="A55" s="1242" t="s">
        <v>114</v>
      </c>
      <c r="B55" s="1298" t="s">
        <v>1694</v>
      </c>
      <c r="C55" s="1244" t="s">
        <v>19</v>
      </c>
      <c r="D55" s="1274">
        <v>0</v>
      </c>
      <c r="E55" s="1274">
        <v>0</v>
      </c>
      <c r="F55" s="1274">
        <v>0</v>
      </c>
      <c r="G55" s="1295"/>
      <c r="H55" s="1274">
        <v>0</v>
      </c>
      <c r="I55" s="1274">
        <v>0</v>
      </c>
      <c r="J55" s="1296" t="s">
        <v>1693</v>
      </c>
    </row>
    <row r="56" spans="1:10" ht="23.25" customHeight="1" x14ac:dyDescent="0.2">
      <c r="A56" s="2485"/>
      <c r="B56" s="2445" t="s">
        <v>72</v>
      </c>
      <c r="C56" s="1299" t="s">
        <v>15</v>
      </c>
      <c r="D56" s="1277">
        <f>D57+D58</f>
        <v>112000</v>
      </c>
      <c r="E56" s="1277">
        <f>E57+E58</f>
        <v>88377.319000000003</v>
      </c>
      <c r="F56" s="1238">
        <f t="shared" ref="F56:F61" si="4">E56*100/D56</f>
        <v>78.908320535714296</v>
      </c>
      <c r="G56" s="2486"/>
      <c r="H56" s="1277">
        <f>H57+H58</f>
        <v>88377.319000000003</v>
      </c>
      <c r="I56" s="1238">
        <f>H56/D56*100</f>
        <v>78.908320535714296</v>
      </c>
      <c r="J56" s="2487"/>
    </row>
    <row r="57" spans="1:10" ht="97.5" customHeight="1" x14ac:dyDescent="0.2">
      <c r="A57" s="2485"/>
      <c r="B57" s="2445"/>
      <c r="C57" s="1299" t="s">
        <v>19</v>
      </c>
      <c r="D57" s="1277">
        <f>D37</f>
        <v>2000</v>
      </c>
      <c r="E57" s="1277">
        <f>E37</f>
        <v>1377.319</v>
      </c>
      <c r="F57" s="1238">
        <f t="shared" si="4"/>
        <v>68.865949999999998</v>
      </c>
      <c r="G57" s="2486"/>
      <c r="H57" s="1277">
        <f>H37</f>
        <v>1377.319</v>
      </c>
      <c r="I57" s="1238">
        <f t="shared" ref="I57:I58" si="5">H57/D57*100</f>
        <v>68.865949999999998</v>
      </c>
      <c r="J57" s="2487"/>
    </row>
    <row r="58" spans="1:10" ht="67.5" customHeight="1" x14ac:dyDescent="0.2">
      <c r="A58" s="2485"/>
      <c r="B58" s="2445"/>
      <c r="C58" s="1299" t="s">
        <v>20</v>
      </c>
      <c r="D58" s="1277">
        <f>D38</f>
        <v>110000</v>
      </c>
      <c r="E58" s="1277">
        <f>E38</f>
        <v>87000</v>
      </c>
      <c r="F58" s="1238">
        <f t="shared" si="4"/>
        <v>79.090909090909093</v>
      </c>
      <c r="G58" s="2486"/>
      <c r="H58" s="1277">
        <f>H38</f>
        <v>87000</v>
      </c>
      <c r="I58" s="1238">
        <f t="shared" si="5"/>
        <v>79.090909090909093</v>
      </c>
      <c r="J58" s="2487"/>
    </row>
    <row r="59" spans="1:10" ht="23.25" customHeight="1" x14ac:dyDescent="0.2">
      <c r="A59" s="2488"/>
      <c r="B59" s="2445" t="s">
        <v>69</v>
      </c>
      <c r="C59" s="1299" t="s">
        <v>94</v>
      </c>
      <c r="D59" s="1239">
        <f>D60+D61</f>
        <v>116000</v>
      </c>
      <c r="E59" s="1239">
        <f>E60+E61</f>
        <v>88377.319000000003</v>
      </c>
      <c r="F59" s="1238">
        <f t="shared" si="4"/>
        <v>76.187343965517243</v>
      </c>
      <c r="G59" s="2489"/>
      <c r="H59" s="1239">
        <f>H60+H61</f>
        <v>88377.319000000003</v>
      </c>
      <c r="I59" s="1238">
        <f>H59/D59*100</f>
        <v>76.187343965517243</v>
      </c>
      <c r="J59" s="2490"/>
    </row>
    <row r="60" spans="1:10" ht="98.25" customHeight="1" x14ac:dyDescent="0.2">
      <c r="A60" s="2488"/>
      <c r="B60" s="2445"/>
      <c r="C60" s="1299" t="s">
        <v>19</v>
      </c>
      <c r="D60" s="1239">
        <f>D15+D27+D34+D57</f>
        <v>6000</v>
      </c>
      <c r="E60" s="1239">
        <f>E15+E27+E34+E57</f>
        <v>1377.319</v>
      </c>
      <c r="F60" s="1238">
        <f t="shared" si="4"/>
        <v>22.955316666666665</v>
      </c>
      <c r="G60" s="2489"/>
      <c r="H60" s="1239">
        <f>H15+H27+H34+H57</f>
        <v>1377.319</v>
      </c>
      <c r="I60" s="1238">
        <f>H60/D60*100</f>
        <v>22.955316666666668</v>
      </c>
      <c r="J60" s="2491"/>
    </row>
    <row r="61" spans="1:10" ht="41.25" customHeight="1" x14ac:dyDescent="0.2">
      <c r="A61" s="2488"/>
      <c r="B61" s="2445"/>
      <c r="C61" s="1299" t="s">
        <v>20</v>
      </c>
      <c r="D61" s="1239">
        <f>D58</f>
        <v>110000</v>
      </c>
      <c r="E61" s="1239">
        <f>E58</f>
        <v>87000</v>
      </c>
      <c r="F61" s="1238">
        <f t="shared" si="4"/>
        <v>79.090909090909093</v>
      </c>
      <c r="G61" s="2489"/>
      <c r="H61" s="1239">
        <f>H58</f>
        <v>87000</v>
      </c>
      <c r="I61" s="1238">
        <f>H61/D61*100</f>
        <v>79.090909090909093</v>
      </c>
      <c r="J61" s="2492"/>
    </row>
  </sheetData>
  <mergeCells count="45">
    <mergeCell ref="A56:A58"/>
    <mergeCell ref="B56:B58"/>
    <mergeCell ref="G56:G58"/>
    <mergeCell ref="J56:J58"/>
    <mergeCell ref="A59:A61"/>
    <mergeCell ref="B59:B61"/>
    <mergeCell ref="G59:G61"/>
    <mergeCell ref="J59:J61"/>
    <mergeCell ref="D43:J43"/>
    <mergeCell ref="A39:A40"/>
    <mergeCell ref="B39:B40"/>
    <mergeCell ref="C39:C40"/>
    <mergeCell ref="D39:D40"/>
    <mergeCell ref="E39:E40"/>
    <mergeCell ref="F39:F40"/>
    <mergeCell ref="G39:G40"/>
    <mergeCell ref="H39:H40"/>
    <mergeCell ref="I39:I40"/>
    <mergeCell ref="J39:J40"/>
    <mergeCell ref="D42:J42"/>
    <mergeCell ref="A36:A38"/>
    <mergeCell ref="B36:B38"/>
    <mergeCell ref="D18:I18"/>
    <mergeCell ref="D19:I19"/>
    <mergeCell ref="D20:I20"/>
    <mergeCell ref="D21:I21"/>
    <mergeCell ref="D22:I22"/>
    <mergeCell ref="D23:I23"/>
    <mergeCell ref="D24:I24"/>
    <mergeCell ref="D25:I25"/>
    <mergeCell ref="D26:I26"/>
    <mergeCell ref="B28:J28"/>
    <mergeCell ref="B35:J35"/>
    <mergeCell ref="B16:J16"/>
    <mergeCell ref="A2:J2"/>
    <mergeCell ref="A3:J3"/>
    <mergeCell ref="A4:J4"/>
    <mergeCell ref="A7:J7"/>
    <mergeCell ref="D9:I9"/>
    <mergeCell ref="D11:I11"/>
    <mergeCell ref="A13:A14"/>
    <mergeCell ref="B13:B14"/>
    <mergeCell ref="C13:C14"/>
    <mergeCell ref="D13:I14"/>
    <mergeCell ref="J13:J14"/>
  </mergeCells>
  <pageMargins left="0.78740157480314965" right="0.39370078740157483" top="0.78740157480314965" bottom="0.78740157480314965" header="0.39370078740157483" footer="0.39370078740157483"/>
  <pageSetup paperSize="9" scale="62" firstPageNumber="93" orientation="landscape" useFirstPageNumber="1" r:id="rId1"/>
  <headerFooter>
    <oddFooter>&amp;R&amp;"Times New Roman,обычный"&amp;14&amp;P</oddFooter>
  </headerFooter>
  <rowBreaks count="1" manualBreakCount="1">
    <brk id="1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M55"/>
  <sheetViews>
    <sheetView zoomScale="80" zoomScaleNormal="80" zoomScaleSheetLayoutView="80" zoomScalePageLayoutView="40" workbookViewId="0">
      <selection activeCell="G14" sqref="G14"/>
    </sheetView>
  </sheetViews>
  <sheetFormatPr defaultRowHeight="15" x14ac:dyDescent="0.25"/>
  <cols>
    <col min="1" max="1" width="8.7109375" style="74" customWidth="1"/>
    <col min="2" max="2" width="44.5703125" style="74" customWidth="1"/>
    <col min="3" max="3" width="15.7109375" style="75" customWidth="1"/>
    <col min="4" max="5" width="17.7109375" style="75" customWidth="1"/>
    <col min="6" max="6" width="13.7109375" style="75" customWidth="1"/>
    <col min="7" max="7" width="35.7109375" style="75" customWidth="1"/>
    <col min="8" max="8" width="17.7109375" style="75" customWidth="1"/>
    <col min="9" max="9" width="13.7109375" style="75" customWidth="1"/>
    <col min="10" max="10" width="30.7109375" style="422" customWidth="1"/>
    <col min="11" max="11" width="9.140625" style="74" customWidth="1"/>
    <col min="12" max="12" width="9.140625" style="74"/>
    <col min="13" max="13" width="14.85546875" style="74" bestFit="1" customWidth="1"/>
    <col min="14" max="16384" width="9.140625" style="74"/>
  </cols>
  <sheetData>
    <row r="1" spans="1:10" ht="45" customHeight="1" x14ac:dyDescent="0.25">
      <c r="A1" s="1956" t="s">
        <v>1470</v>
      </c>
      <c r="B1" s="1956"/>
      <c r="C1" s="1956"/>
      <c r="D1" s="1956"/>
      <c r="E1" s="1956"/>
      <c r="F1" s="1956"/>
      <c r="G1" s="1956"/>
      <c r="H1" s="1956"/>
      <c r="I1" s="1956"/>
      <c r="J1" s="1956"/>
    </row>
    <row r="2" spans="1:10" ht="29.1" customHeight="1" x14ac:dyDescent="0.25">
      <c r="A2" s="1956" t="s">
        <v>352</v>
      </c>
      <c r="B2" s="1956"/>
      <c r="C2" s="1956"/>
      <c r="D2" s="1956"/>
      <c r="E2" s="1956"/>
      <c r="F2" s="1956"/>
      <c r="G2" s="1956"/>
      <c r="H2" s="1956"/>
      <c r="I2" s="1956"/>
      <c r="J2" s="1956"/>
    </row>
    <row r="3" spans="1:10" ht="27" customHeight="1" x14ac:dyDescent="0.25">
      <c r="A3" s="1956" t="s">
        <v>1462</v>
      </c>
      <c r="B3" s="1956"/>
      <c r="C3" s="1956"/>
      <c r="D3" s="1956"/>
      <c r="E3" s="1956"/>
      <c r="F3" s="1956"/>
      <c r="G3" s="1956"/>
      <c r="H3" s="1956"/>
      <c r="I3" s="1956"/>
      <c r="J3" s="1956"/>
    </row>
    <row r="4" spans="1:10" ht="14.25" customHeight="1" x14ac:dyDescent="0.3">
      <c r="A4" s="157"/>
      <c r="B4" s="158"/>
      <c r="C4" s="159"/>
      <c r="D4" s="159"/>
      <c r="E4" s="159"/>
      <c r="F4" s="159"/>
      <c r="G4" s="160"/>
      <c r="H4" s="160"/>
      <c r="I4" s="160"/>
      <c r="J4" s="415"/>
    </row>
    <row r="5" spans="1:10" ht="111.6" customHeight="1" x14ac:dyDescent="0.25">
      <c r="A5" s="257" t="s">
        <v>1</v>
      </c>
      <c r="B5" s="98" t="s">
        <v>2</v>
      </c>
      <c r="C5" s="98" t="s">
        <v>3</v>
      </c>
      <c r="D5" s="99" t="s">
        <v>1656</v>
      </c>
      <c r="E5" s="100" t="s">
        <v>1657</v>
      </c>
      <c r="F5" s="100" t="s">
        <v>4</v>
      </c>
      <c r="G5" s="98" t="s">
        <v>5</v>
      </c>
      <c r="H5" s="98" t="s">
        <v>1658</v>
      </c>
      <c r="I5" s="98" t="s">
        <v>6</v>
      </c>
      <c r="J5" s="98" t="s">
        <v>7</v>
      </c>
    </row>
    <row r="6" spans="1:10" ht="18.75" x14ac:dyDescent="0.25">
      <c r="A6" s="98">
        <v>1</v>
      </c>
      <c r="B6" s="98">
        <v>2</v>
      </c>
      <c r="C6" s="98">
        <v>3</v>
      </c>
      <c r="D6" s="98">
        <v>4</v>
      </c>
      <c r="E6" s="98">
        <v>5</v>
      </c>
      <c r="F6" s="98">
        <v>6</v>
      </c>
      <c r="G6" s="98">
        <v>7</v>
      </c>
      <c r="H6" s="98">
        <v>8</v>
      </c>
      <c r="I6" s="98">
        <v>9</v>
      </c>
      <c r="J6" s="98">
        <v>10</v>
      </c>
    </row>
    <row r="7" spans="1:10" ht="30" customHeight="1" x14ac:dyDescent="0.25">
      <c r="A7" s="1856" t="s">
        <v>1411</v>
      </c>
      <c r="B7" s="1856"/>
      <c r="C7" s="1856"/>
      <c r="D7" s="1856"/>
      <c r="E7" s="1856"/>
      <c r="F7" s="1856"/>
      <c r="G7" s="1856"/>
      <c r="H7" s="1856"/>
      <c r="I7" s="1856"/>
      <c r="J7" s="1856"/>
    </row>
    <row r="8" spans="1:10" ht="95.1" customHeight="1" x14ac:dyDescent="0.25">
      <c r="A8" s="161" t="s">
        <v>9</v>
      </c>
      <c r="B8" s="136" t="s">
        <v>353</v>
      </c>
      <c r="C8" s="162" t="s">
        <v>19</v>
      </c>
      <c r="D8" s="791">
        <f>D9+D10</f>
        <v>315457.70600000001</v>
      </c>
      <c r="E8" s="791">
        <f>E9+E10</f>
        <v>36212.154000000002</v>
      </c>
      <c r="F8" s="409">
        <f>E8/D8*100</f>
        <v>11.479242165033686</v>
      </c>
      <c r="G8" s="154"/>
      <c r="H8" s="791">
        <f>H9+H10</f>
        <v>36212.154000000002</v>
      </c>
      <c r="I8" s="595">
        <f t="shared" ref="I8:I17" si="0">H8/D8*100</f>
        <v>11.479242165033686</v>
      </c>
      <c r="J8" s="416"/>
    </row>
    <row r="9" spans="1:10" ht="306.75" customHeight="1" x14ac:dyDescent="0.25">
      <c r="A9" s="156" t="s">
        <v>21</v>
      </c>
      <c r="B9" s="135" t="s">
        <v>1137</v>
      </c>
      <c r="C9" s="163" t="s">
        <v>19</v>
      </c>
      <c r="D9" s="790">
        <v>270457.70600000001</v>
      </c>
      <c r="E9" s="790">
        <v>26520.145</v>
      </c>
      <c r="F9" s="153">
        <f>E9/D9*100</f>
        <v>9.8056533098006824</v>
      </c>
      <c r="G9" s="537" t="s">
        <v>1572</v>
      </c>
      <c r="H9" s="790">
        <f t="shared" ref="H9:H10" si="1">E9</f>
        <v>26520.145</v>
      </c>
      <c r="I9" s="598">
        <f t="shared" si="0"/>
        <v>9.8056533098006824</v>
      </c>
      <c r="J9" s="795" t="s">
        <v>1573</v>
      </c>
    </row>
    <row r="10" spans="1:10" ht="136.5" customHeight="1" x14ac:dyDescent="0.25">
      <c r="A10" s="164" t="s">
        <v>25</v>
      </c>
      <c r="B10" s="119" t="s">
        <v>354</v>
      </c>
      <c r="C10" s="163" t="s">
        <v>19</v>
      </c>
      <c r="D10" s="486">
        <v>45000</v>
      </c>
      <c r="E10" s="486">
        <v>9692.009</v>
      </c>
      <c r="F10" s="153">
        <f t="shared" ref="F10:F17" si="2">E10/D10*100</f>
        <v>21.537797777777779</v>
      </c>
      <c r="G10" s="497" t="s">
        <v>848</v>
      </c>
      <c r="H10" s="598">
        <f t="shared" si="1"/>
        <v>9692.009</v>
      </c>
      <c r="I10" s="597">
        <f t="shared" si="0"/>
        <v>21.537797777777779</v>
      </c>
      <c r="J10" s="418" t="s">
        <v>1571</v>
      </c>
    </row>
    <row r="11" spans="1:10" s="76" customFormat="1" ht="73.5" customHeight="1" x14ac:dyDescent="0.25">
      <c r="A11" s="165" t="s">
        <v>12</v>
      </c>
      <c r="B11" s="134" t="s">
        <v>355</v>
      </c>
      <c r="C11" s="162" t="s">
        <v>16</v>
      </c>
      <c r="D11" s="487">
        <f>D12</f>
        <v>31608</v>
      </c>
      <c r="E11" s="487">
        <f>E12</f>
        <v>3969.665</v>
      </c>
      <c r="F11" s="409">
        <f t="shared" si="2"/>
        <v>12.55905150594786</v>
      </c>
      <c r="G11" s="166"/>
      <c r="H11" s="487">
        <f>H12</f>
        <v>3969.665</v>
      </c>
      <c r="I11" s="596">
        <f t="shared" si="0"/>
        <v>12.55905150594786</v>
      </c>
      <c r="J11" s="417"/>
    </row>
    <row r="12" spans="1:10" s="76" customFormat="1" ht="147.75" customHeight="1" x14ac:dyDescent="0.25">
      <c r="A12" s="164" t="s">
        <v>13</v>
      </c>
      <c r="B12" s="119" t="s">
        <v>1138</v>
      </c>
      <c r="C12" s="163" t="s">
        <v>16</v>
      </c>
      <c r="D12" s="486">
        <v>31608</v>
      </c>
      <c r="E12" s="486">
        <v>3969.665</v>
      </c>
      <c r="F12" s="153">
        <f t="shared" si="2"/>
        <v>12.55905150594786</v>
      </c>
      <c r="G12" s="792" t="s">
        <v>1431</v>
      </c>
      <c r="H12" s="598">
        <f>E12</f>
        <v>3969.665</v>
      </c>
      <c r="I12" s="598">
        <f t="shared" si="0"/>
        <v>12.55905150594786</v>
      </c>
      <c r="J12" s="418" t="s">
        <v>1427</v>
      </c>
    </row>
    <row r="13" spans="1:10" s="76" customFormat="1" ht="90.75" customHeight="1" x14ac:dyDescent="0.25">
      <c r="A13" s="165" t="s">
        <v>14</v>
      </c>
      <c r="B13" s="134" t="s">
        <v>1317</v>
      </c>
      <c r="C13" s="162" t="s">
        <v>19</v>
      </c>
      <c r="D13" s="487">
        <f>D14</f>
        <v>75938.525999999998</v>
      </c>
      <c r="E13" s="487">
        <f>E14</f>
        <v>15562.647000000001</v>
      </c>
      <c r="F13" s="409">
        <f t="shared" si="2"/>
        <v>20.493743847490535</v>
      </c>
      <c r="G13" s="166"/>
      <c r="H13" s="487">
        <f>H14</f>
        <v>15562.647000000001</v>
      </c>
      <c r="I13" s="596">
        <f t="shared" si="0"/>
        <v>20.493743847490535</v>
      </c>
      <c r="J13" s="419"/>
    </row>
    <row r="14" spans="1:10" ht="321" customHeight="1" x14ac:dyDescent="0.25">
      <c r="A14" s="505" t="s">
        <v>17</v>
      </c>
      <c r="B14" s="501" t="s">
        <v>1318</v>
      </c>
      <c r="C14" s="502" t="s">
        <v>19</v>
      </c>
      <c r="D14" s="486">
        <v>75938.525999999998</v>
      </c>
      <c r="E14" s="486">
        <v>15562.647000000001</v>
      </c>
      <c r="F14" s="153">
        <f t="shared" si="2"/>
        <v>20.493743847490535</v>
      </c>
      <c r="G14" s="497" t="s">
        <v>1432</v>
      </c>
      <c r="H14" s="598">
        <f>E14</f>
        <v>15562.647000000001</v>
      </c>
      <c r="I14" s="598">
        <f t="shared" si="0"/>
        <v>20.493743847490535</v>
      </c>
      <c r="J14" s="793" t="s">
        <v>1569</v>
      </c>
    </row>
    <row r="15" spans="1:10" ht="30.75" customHeight="1" x14ac:dyDescent="0.25">
      <c r="A15" s="2496"/>
      <c r="B15" s="2499" t="s">
        <v>38</v>
      </c>
      <c r="C15" s="249" t="s">
        <v>15</v>
      </c>
      <c r="D15" s="487">
        <f>D16+D17</f>
        <v>423004.23200000002</v>
      </c>
      <c r="E15" s="487">
        <f>E16+E17</f>
        <v>55744.466000000008</v>
      </c>
      <c r="F15" s="409">
        <f t="shared" si="2"/>
        <v>13.178228911903652</v>
      </c>
      <c r="G15" s="2494"/>
      <c r="H15" s="487">
        <f>H16+H17</f>
        <v>55744.466000000008</v>
      </c>
      <c r="I15" s="596">
        <f t="shared" si="0"/>
        <v>13.178228911903652</v>
      </c>
      <c r="J15" s="2495"/>
    </row>
    <row r="16" spans="1:10" ht="76.5" customHeight="1" x14ac:dyDescent="0.25">
      <c r="A16" s="2497"/>
      <c r="B16" s="2500"/>
      <c r="C16" s="249" t="s">
        <v>16</v>
      </c>
      <c r="D16" s="487">
        <f>D11</f>
        <v>31608</v>
      </c>
      <c r="E16" s="487">
        <f>E11</f>
        <v>3969.665</v>
      </c>
      <c r="F16" s="409">
        <f t="shared" si="2"/>
        <v>12.55905150594786</v>
      </c>
      <c r="G16" s="2494"/>
      <c r="H16" s="487">
        <f>H11</f>
        <v>3969.665</v>
      </c>
      <c r="I16" s="596">
        <f t="shared" si="0"/>
        <v>12.55905150594786</v>
      </c>
      <c r="J16" s="2495"/>
    </row>
    <row r="17" spans="1:10" ht="98.25" customHeight="1" x14ac:dyDescent="0.25">
      <c r="A17" s="2498"/>
      <c r="B17" s="2501"/>
      <c r="C17" s="249" t="s">
        <v>19</v>
      </c>
      <c r="D17" s="487">
        <f>D8+D13</f>
        <v>391396.23200000002</v>
      </c>
      <c r="E17" s="487">
        <f>E8+E13</f>
        <v>51774.801000000007</v>
      </c>
      <c r="F17" s="409">
        <f t="shared" si="2"/>
        <v>13.228231844602941</v>
      </c>
      <c r="G17" s="312"/>
      <c r="H17" s="487">
        <f>H8+H13</f>
        <v>51774.801000000007</v>
      </c>
      <c r="I17" s="596">
        <f t="shared" si="0"/>
        <v>13.228231844602941</v>
      </c>
      <c r="J17" s="420"/>
    </row>
    <row r="18" spans="1:10" ht="32.450000000000003" customHeight="1" x14ac:dyDescent="0.25">
      <c r="A18" s="2493" t="s">
        <v>1139</v>
      </c>
      <c r="B18" s="2493"/>
      <c r="C18" s="2493"/>
      <c r="D18" s="2493"/>
      <c r="E18" s="2493"/>
      <c r="F18" s="2493"/>
      <c r="G18" s="2493"/>
      <c r="H18" s="2493"/>
      <c r="I18" s="2493"/>
      <c r="J18" s="2493"/>
    </row>
    <row r="19" spans="1:10" ht="101.25" customHeight="1" x14ac:dyDescent="0.25">
      <c r="A19" s="165" t="s">
        <v>12</v>
      </c>
      <c r="B19" s="134" t="s">
        <v>1140</v>
      </c>
      <c r="C19" s="162" t="s">
        <v>19</v>
      </c>
      <c r="D19" s="487">
        <f>D21+D20</f>
        <v>283104.81</v>
      </c>
      <c r="E19" s="487">
        <f>E21+E20</f>
        <v>25673.205999999998</v>
      </c>
      <c r="F19" s="409">
        <f t="shared" ref="F19:F55" si="3">E19/D19*100</f>
        <v>9.0684457109718473</v>
      </c>
      <c r="G19" s="166"/>
      <c r="H19" s="487">
        <f>E19</f>
        <v>25673.205999999998</v>
      </c>
      <c r="I19" s="595">
        <f t="shared" ref="I19:I55" si="4">H19/D19*100</f>
        <v>9.0684457109718473</v>
      </c>
      <c r="J19" s="417"/>
    </row>
    <row r="20" spans="1:10" ht="98.25" customHeight="1" x14ac:dyDescent="0.25">
      <c r="A20" s="311" t="s">
        <v>65</v>
      </c>
      <c r="B20" s="309" t="s">
        <v>1141</v>
      </c>
      <c r="C20" s="310" t="s">
        <v>19</v>
      </c>
      <c r="D20" s="486">
        <v>234.81</v>
      </c>
      <c r="E20" s="486">
        <v>0</v>
      </c>
      <c r="F20" s="153">
        <f t="shared" si="3"/>
        <v>0</v>
      </c>
      <c r="G20" s="495" t="s">
        <v>1382</v>
      </c>
      <c r="H20" s="486">
        <f>E20</f>
        <v>0</v>
      </c>
      <c r="I20" s="597">
        <f t="shared" si="4"/>
        <v>0</v>
      </c>
      <c r="J20" s="418" t="s">
        <v>1574</v>
      </c>
    </row>
    <row r="21" spans="1:10" ht="115.5" customHeight="1" x14ac:dyDescent="0.25">
      <c r="A21" s="164" t="s">
        <v>22</v>
      </c>
      <c r="B21" s="119" t="s">
        <v>1319</v>
      </c>
      <c r="C21" s="163" t="s">
        <v>19</v>
      </c>
      <c r="D21" s="486">
        <v>282870</v>
      </c>
      <c r="E21" s="486">
        <v>25673.205999999998</v>
      </c>
      <c r="F21" s="153">
        <f t="shared" si="3"/>
        <v>9.0759734153498073</v>
      </c>
      <c r="G21" s="495" t="s">
        <v>1382</v>
      </c>
      <c r="H21" s="598">
        <f>E21</f>
        <v>25673.205999999998</v>
      </c>
      <c r="I21" s="597">
        <f t="shared" si="4"/>
        <v>9.0759734153498073</v>
      </c>
      <c r="J21" s="412" t="s">
        <v>1142</v>
      </c>
    </row>
    <row r="22" spans="1:10" ht="98.25" customHeight="1" x14ac:dyDescent="0.3">
      <c r="A22" s="167"/>
      <c r="B22" s="168" t="s">
        <v>68</v>
      </c>
      <c r="C22" s="162" t="s">
        <v>19</v>
      </c>
      <c r="D22" s="595">
        <f>D19</f>
        <v>283104.81</v>
      </c>
      <c r="E22" s="596">
        <f>E19</f>
        <v>25673.205999999998</v>
      </c>
      <c r="F22" s="409">
        <f t="shared" si="3"/>
        <v>9.0684457109718473</v>
      </c>
      <c r="G22" s="169"/>
      <c r="H22" s="596">
        <f>H19</f>
        <v>25673.205999999998</v>
      </c>
      <c r="I22" s="595">
        <f t="shared" si="4"/>
        <v>9.0684457109718473</v>
      </c>
      <c r="J22" s="421"/>
    </row>
    <row r="23" spans="1:10" ht="33" customHeight="1" x14ac:dyDescent="0.25">
      <c r="A23" s="2505" t="s">
        <v>935</v>
      </c>
      <c r="B23" s="2505"/>
      <c r="C23" s="2505"/>
      <c r="D23" s="2505"/>
      <c r="E23" s="2505"/>
      <c r="F23" s="2505"/>
      <c r="G23" s="2505"/>
      <c r="H23" s="2505"/>
      <c r="I23" s="2505"/>
      <c r="J23" s="2505"/>
    </row>
    <row r="24" spans="1:10" ht="34.5" customHeight="1" x14ac:dyDescent="0.25">
      <c r="A24" s="2506" t="s">
        <v>9</v>
      </c>
      <c r="B24" s="2507" t="s">
        <v>356</v>
      </c>
      <c r="C24" s="170" t="s">
        <v>15</v>
      </c>
      <c r="D24" s="595">
        <f>D25+D26</f>
        <v>1190549.7669999998</v>
      </c>
      <c r="E24" s="596">
        <f>E25+E26</f>
        <v>264788.76500000001</v>
      </c>
      <c r="F24" s="409">
        <f t="shared" si="3"/>
        <v>22.240881678321312</v>
      </c>
      <c r="G24" s="169"/>
      <c r="H24" s="596">
        <f>H25+H26</f>
        <v>264788.76500000001</v>
      </c>
      <c r="I24" s="595">
        <f t="shared" si="4"/>
        <v>22.240881678321312</v>
      </c>
      <c r="J24" s="421"/>
    </row>
    <row r="25" spans="1:10" ht="93.75" hidden="1" customHeight="1" x14ac:dyDescent="0.25">
      <c r="A25" s="2506"/>
      <c r="B25" s="2507"/>
      <c r="C25" s="171" t="s">
        <v>16</v>
      </c>
      <c r="D25" s="595">
        <f>D28+D31</f>
        <v>0</v>
      </c>
      <c r="E25" s="596">
        <f>E28+E31</f>
        <v>0</v>
      </c>
      <c r="F25" s="409">
        <v>0</v>
      </c>
      <c r="G25" s="169"/>
      <c r="H25" s="596">
        <f>H28+H31</f>
        <v>0</v>
      </c>
      <c r="I25" s="595">
        <v>0</v>
      </c>
      <c r="J25" s="2508"/>
    </row>
    <row r="26" spans="1:10" ht="98.25" customHeight="1" x14ac:dyDescent="0.25">
      <c r="A26" s="2506"/>
      <c r="B26" s="2507"/>
      <c r="C26" s="171" t="s">
        <v>19</v>
      </c>
      <c r="D26" s="595">
        <f>D29+D32+D33+D40+D41+D42+D44+D45+D46+D43+D47+D48</f>
        <v>1190549.7669999998</v>
      </c>
      <c r="E26" s="595">
        <f>E29+E32+E33+E40+E41+E42+E44+E45+E46+E43+E47+E48</f>
        <v>264788.76500000001</v>
      </c>
      <c r="F26" s="409">
        <f t="shared" si="3"/>
        <v>22.240881678321312</v>
      </c>
      <c r="G26" s="172"/>
      <c r="H26" s="595">
        <f>H29+H32+H33+H40+H41+H42+H44+H45+H46+H43+H47+H48</f>
        <v>264788.76500000001</v>
      </c>
      <c r="I26" s="595">
        <f t="shared" si="4"/>
        <v>22.240881678321312</v>
      </c>
      <c r="J26" s="2508"/>
    </row>
    <row r="27" spans="1:10" ht="27.75" customHeight="1" x14ac:dyDescent="0.25">
      <c r="A27" s="2502" t="s">
        <v>21</v>
      </c>
      <c r="B27" s="2504" t="s">
        <v>357</v>
      </c>
      <c r="C27" s="173" t="s">
        <v>15</v>
      </c>
      <c r="D27" s="597">
        <f>D28+D29</f>
        <v>8003.6880000000001</v>
      </c>
      <c r="E27" s="598">
        <f>E28+E29</f>
        <v>2990.9290000000001</v>
      </c>
      <c r="F27" s="153">
        <f t="shared" si="3"/>
        <v>37.369385213416621</v>
      </c>
      <c r="G27" s="2509" t="s">
        <v>592</v>
      </c>
      <c r="H27" s="598">
        <f>H28+H29</f>
        <v>2990.9290000000001</v>
      </c>
      <c r="I27" s="597">
        <f t="shared" si="4"/>
        <v>37.369385213416621</v>
      </c>
      <c r="J27" s="2510"/>
    </row>
    <row r="28" spans="1:10" ht="78.75" hidden="1" customHeight="1" x14ac:dyDescent="0.25">
      <c r="A28" s="2502"/>
      <c r="B28" s="2504"/>
      <c r="C28" s="173" t="s">
        <v>16</v>
      </c>
      <c r="D28" s="597">
        <v>0</v>
      </c>
      <c r="E28" s="598">
        <v>0</v>
      </c>
      <c r="F28" s="153">
        <v>0</v>
      </c>
      <c r="G28" s="2509"/>
      <c r="H28" s="598">
        <v>0</v>
      </c>
      <c r="I28" s="597">
        <v>0</v>
      </c>
      <c r="J28" s="2510"/>
    </row>
    <row r="29" spans="1:10" ht="93" customHeight="1" x14ac:dyDescent="0.25">
      <c r="A29" s="2502"/>
      <c r="B29" s="2504"/>
      <c r="C29" s="173" t="s">
        <v>19</v>
      </c>
      <c r="D29" s="597">
        <v>8003.6880000000001</v>
      </c>
      <c r="E29" s="598">
        <v>2990.9290000000001</v>
      </c>
      <c r="F29" s="153">
        <f>E29/D29*100</f>
        <v>37.369385213416621</v>
      </c>
      <c r="G29" s="2509"/>
      <c r="H29" s="598">
        <f>E29</f>
        <v>2990.9290000000001</v>
      </c>
      <c r="I29" s="597">
        <f t="shared" si="4"/>
        <v>37.369385213416621</v>
      </c>
      <c r="J29" s="2510"/>
    </row>
    <row r="30" spans="1:10" ht="35.25" customHeight="1" x14ac:dyDescent="0.25">
      <c r="A30" s="2502" t="s">
        <v>25</v>
      </c>
      <c r="B30" s="2504" t="s">
        <v>1152</v>
      </c>
      <c r="C30" s="173" t="s">
        <v>15</v>
      </c>
      <c r="D30" s="597">
        <f>D31+D32</f>
        <v>320739.78600000002</v>
      </c>
      <c r="E30" s="598">
        <f>E31+E32</f>
        <v>81073.282000000007</v>
      </c>
      <c r="F30" s="153">
        <f t="shared" si="3"/>
        <v>25.276964548451748</v>
      </c>
      <c r="G30" s="2509" t="s">
        <v>593</v>
      </c>
      <c r="H30" s="598">
        <f>H31+H32</f>
        <v>81073.282000000007</v>
      </c>
      <c r="I30" s="597">
        <f t="shared" si="4"/>
        <v>25.276964548451748</v>
      </c>
      <c r="J30" s="2509"/>
    </row>
    <row r="31" spans="1:10" ht="131.25" hidden="1" customHeight="1" x14ac:dyDescent="0.25">
      <c r="A31" s="2502"/>
      <c r="B31" s="2504"/>
      <c r="C31" s="173" t="s">
        <v>16</v>
      </c>
      <c r="D31" s="597">
        <v>0</v>
      </c>
      <c r="E31" s="598">
        <v>0</v>
      </c>
      <c r="F31" s="153">
        <v>0</v>
      </c>
      <c r="G31" s="2509"/>
      <c r="H31" s="598">
        <v>0</v>
      </c>
      <c r="I31" s="597">
        <v>0</v>
      </c>
      <c r="J31" s="2509"/>
    </row>
    <row r="32" spans="1:10" ht="206.25" customHeight="1" x14ac:dyDescent="0.25">
      <c r="A32" s="2502"/>
      <c r="B32" s="2504"/>
      <c r="C32" s="173" t="s">
        <v>19</v>
      </c>
      <c r="D32" s="597">
        <v>320739.78600000002</v>
      </c>
      <c r="E32" s="598">
        <v>81073.282000000007</v>
      </c>
      <c r="F32" s="153">
        <f t="shared" si="3"/>
        <v>25.276964548451748</v>
      </c>
      <c r="G32" s="2509"/>
      <c r="H32" s="598">
        <f t="shared" ref="H32:H43" si="5">E32</f>
        <v>81073.282000000007</v>
      </c>
      <c r="I32" s="597">
        <f t="shared" si="4"/>
        <v>25.276964548451748</v>
      </c>
      <c r="J32" s="2509"/>
    </row>
    <row r="33" spans="1:13" ht="186" customHeight="1" x14ac:dyDescent="0.25">
      <c r="A33" s="890" t="s">
        <v>26</v>
      </c>
      <c r="B33" s="891" t="s">
        <v>1151</v>
      </c>
      <c r="C33" s="892" t="s">
        <v>19</v>
      </c>
      <c r="D33" s="893">
        <f>D34+D35+D36+D37+D38+D39</f>
        <v>106815.542</v>
      </c>
      <c r="E33" s="893">
        <f>E34+E35+E36+E37+E38+E39</f>
        <v>24077.97</v>
      </c>
      <c r="F33" s="881">
        <f t="shared" si="3"/>
        <v>22.541635373623812</v>
      </c>
      <c r="G33" s="894" t="s">
        <v>1429</v>
      </c>
      <c r="H33" s="895">
        <f t="shared" si="5"/>
        <v>24077.97</v>
      </c>
      <c r="I33" s="893">
        <f t="shared" si="4"/>
        <v>22.541635373623812</v>
      </c>
      <c r="J33" s="896" t="s">
        <v>1428</v>
      </c>
    </row>
    <row r="34" spans="1:13" ht="98.25" customHeight="1" x14ac:dyDescent="0.25">
      <c r="A34" s="884" t="s">
        <v>78</v>
      </c>
      <c r="B34" s="885" t="s">
        <v>1143</v>
      </c>
      <c r="C34" s="886" t="s">
        <v>19</v>
      </c>
      <c r="D34" s="887">
        <v>4076.43</v>
      </c>
      <c r="E34" s="888">
        <v>1427.636</v>
      </c>
      <c r="F34" s="882">
        <f t="shared" si="3"/>
        <v>35.021722438506245</v>
      </c>
      <c r="G34" s="889"/>
      <c r="H34" s="888">
        <f>E34</f>
        <v>1427.636</v>
      </c>
      <c r="I34" s="887">
        <f t="shared" ref="I34:I39" si="6">H34/D34*100</f>
        <v>35.021722438506245</v>
      </c>
      <c r="J34" s="883"/>
    </row>
    <row r="35" spans="1:13" ht="98.25" customHeight="1" x14ac:dyDescent="0.25">
      <c r="A35" s="503" t="s">
        <v>200</v>
      </c>
      <c r="B35" s="423" t="s">
        <v>1144</v>
      </c>
      <c r="C35" s="173" t="s">
        <v>19</v>
      </c>
      <c r="D35" s="597">
        <v>51829.046999999999</v>
      </c>
      <c r="E35" s="598">
        <v>8237.7909999999993</v>
      </c>
      <c r="F35" s="153">
        <f t="shared" si="3"/>
        <v>15.894158733036321</v>
      </c>
      <c r="G35" s="2518"/>
      <c r="H35" s="598">
        <f t="shared" ref="H35:H39" si="7">E35</f>
        <v>8237.7909999999993</v>
      </c>
      <c r="I35" s="597">
        <f t="shared" si="6"/>
        <v>15.894158733036321</v>
      </c>
      <c r="J35" s="796"/>
    </row>
    <row r="36" spans="1:13" ht="98.25" customHeight="1" x14ac:dyDescent="0.35">
      <c r="A36" s="503" t="s">
        <v>201</v>
      </c>
      <c r="B36" s="423" t="s">
        <v>1145</v>
      </c>
      <c r="C36" s="173" t="s">
        <v>19</v>
      </c>
      <c r="D36" s="597">
        <v>19818.599999999999</v>
      </c>
      <c r="E36" s="598">
        <v>8085.7759999999998</v>
      </c>
      <c r="F36" s="153">
        <f t="shared" si="3"/>
        <v>40.798926261188981</v>
      </c>
      <c r="G36" s="2518"/>
      <c r="H36" s="598">
        <f t="shared" si="7"/>
        <v>8085.7759999999998</v>
      </c>
      <c r="I36" s="597">
        <f t="shared" si="6"/>
        <v>40.798926261188981</v>
      </c>
      <c r="J36" s="504"/>
      <c r="M36" s="731"/>
    </row>
    <row r="37" spans="1:13" ht="98.25" customHeight="1" x14ac:dyDescent="0.25">
      <c r="A37" s="503" t="s">
        <v>202</v>
      </c>
      <c r="B37" s="423" t="s">
        <v>1146</v>
      </c>
      <c r="C37" s="173" t="s">
        <v>19</v>
      </c>
      <c r="D37" s="597">
        <v>12036.406999999999</v>
      </c>
      <c r="E37" s="598">
        <v>1884.0060000000001</v>
      </c>
      <c r="F37" s="153">
        <f t="shared" si="3"/>
        <v>15.652561432992423</v>
      </c>
      <c r="G37" s="2518"/>
      <c r="H37" s="598">
        <f t="shared" si="7"/>
        <v>1884.0060000000001</v>
      </c>
      <c r="I37" s="597">
        <f t="shared" si="6"/>
        <v>15.652561432992423</v>
      </c>
      <c r="J37" s="504"/>
    </row>
    <row r="38" spans="1:13" ht="98.25" customHeight="1" x14ac:dyDescent="0.25">
      <c r="A38" s="503" t="s">
        <v>1149</v>
      </c>
      <c r="B38" s="423" t="s">
        <v>1147</v>
      </c>
      <c r="C38" s="173" t="s">
        <v>19</v>
      </c>
      <c r="D38" s="597">
        <v>8776</v>
      </c>
      <c r="E38" s="598">
        <v>2965.96</v>
      </c>
      <c r="F38" s="153">
        <f t="shared" si="3"/>
        <v>33.796262534184137</v>
      </c>
      <c r="G38" s="2518"/>
      <c r="H38" s="598">
        <f t="shared" si="7"/>
        <v>2965.96</v>
      </c>
      <c r="I38" s="597">
        <f t="shared" si="6"/>
        <v>33.796262534184137</v>
      </c>
      <c r="J38" s="504"/>
    </row>
    <row r="39" spans="1:13" ht="93.75" customHeight="1" x14ac:dyDescent="0.25">
      <c r="A39" s="503" t="s">
        <v>1150</v>
      </c>
      <c r="B39" s="423" t="s">
        <v>1148</v>
      </c>
      <c r="C39" s="173" t="s">
        <v>19</v>
      </c>
      <c r="D39" s="597">
        <v>10279.058000000001</v>
      </c>
      <c r="E39" s="598">
        <v>1476.8009999999999</v>
      </c>
      <c r="F39" s="153">
        <f t="shared" si="3"/>
        <v>14.367084999423096</v>
      </c>
      <c r="G39" s="2518"/>
      <c r="H39" s="598">
        <f t="shared" si="7"/>
        <v>1476.8009999999999</v>
      </c>
      <c r="I39" s="597">
        <f t="shared" si="6"/>
        <v>14.367084999423096</v>
      </c>
      <c r="J39" s="504"/>
    </row>
    <row r="40" spans="1:13" ht="96.75" customHeight="1" x14ac:dyDescent="0.25">
      <c r="A40" s="174" t="s">
        <v>50</v>
      </c>
      <c r="B40" s="175" t="s">
        <v>358</v>
      </c>
      <c r="C40" s="173" t="s">
        <v>19</v>
      </c>
      <c r="D40" s="597">
        <v>46984.883000000002</v>
      </c>
      <c r="E40" s="598">
        <v>11282.298000000001</v>
      </c>
      <c r="F40" s="153">
        <f t="shared" si="3"/>
        <v>24.012612737590512</v>
      </c>
      <c r="G40" s="498" t="s">
        <v>594</v>
      </c>
      <c r="H40" s="598">
        <f t="shared" si="5"/>
        <v>11282.298000000001</v>
      </c>
      <c r="I40" s="597">
        <f t="shared" si="4"/>
        <v>24.012612737590512</v>
      </c>
      <c r="J40" s="418"/>
    </row>
    <row r="41" spans="1:13" ht="129.75" customHeight="1" x14ac:dyDescent="0.25">
      <c r="A41" s="174" t="s">
        <v>59</v>
      </c>
      <c r="B41" s="175" t="s">
        <v>359</v>
      </c>
      <c r="C41" s="173" t="s">
        <v>19</v>
      </c>
      <c r="D41" s="597">
        <v>213444.318</v>
      </c>
      <c r="E41" s="598">
        <v>37752.510999999999</v>
      </c>
      <c r="F41" s="153">
        <f t="shared" si="3"/>
        <v>17.687287885545867</v>
      </c>
      <c r="G41" s="498" t="s">
        <v>595</v>
      </c>
      <c r="H41" s="598">
        <f t="shared" si="5"/>
        <v>37752.510999999999</v>
      </c>
      <c r="I41" s="597">
        <f t="shared" si="4"/>
        <v>17.687287885545867</v>
      </c>
      <c r="J41" s="418" t="s">
        <v>1430</v>
      </c>
    </row>
    <row r="42" spans="1:13" ht="93" customHeight="1" x14ac:dyDescent="0.25">
      <c r="A42" s="174" t="s">
        <v>70</v>
      </c>
      <c r="B42" s="175" t="s">
        <v>360</v>
      </c>
      <c r="C42" s="173" t="s">
        <v>19</v>
      </c>
      <c r="D42" s="597">
        <v>402218.27399999998</v>
      </c>
      <c r="E42" s="598">
        <v>94420.303</v>
      </c>
      <c r="F42" s="153">
        <f t="shared" si="3"/>
        <v>23.474891396903562</v>
      </c>
      <c r="G42" s="499" t="s">
        <v>596</v>
      </c>
      <c r="H42" s="598">
        <f t="shared" si="5"/>
        <v>94420.303</v>
      </c>
      <c r="I42" s="597">
        <f t="shared" si="4"/>
        <v>23.474891396903562</v>
      </c>
      <c r="J42" s="793"/>
    </row>
    <row r="43" spans="1:13" ht="100.5" hidden="1" customHeight="1" x14ac:dyDescent="0.25">
      <c r="A43" s="174" t="s">
        <v>324</v>
      </c>
      <c r="B43" s="175" t="s">
        <v>478</v>
      </c>
      <c r="C43" s="173" t="s">
        <v>19</v>
      </c>
      <c r="D43" s="597">
        <v>0</v>
      </c>
      <c r="E43" s="598"/>
      <c r="F43" s="153">
        <v>0</v>
      </c>
      <c r="G43" s="176"/>
      <c r="H43" s="598">
        <f t="shared" si="5"/>
        <v>0</v>
      </c>
      <c r="I43" s="597">
        <v>0</v>
      </c>
      <c r="J43" s="418"/>
    </row>
    <row r="44" spans="1:13" ht="284.25" customHeight="1" x14ac:dyDescent="0.25">
      <c r="A44" s="174" t="s">
        <v>324</v>
      </c>
      <c r="B44" s="175" t="s">
        <v>361</v>
      </c>
      <c r="C44" s="173" t="s">
        <v>19</v>
      </c>
      <c r="D44" s="597">
        <v>1282.77</v>
      </c>
      <c r="E44" s="598">
        <v>0</v>
      </c>
      <c r="F44" s="153">
        <f t="shared" si="3"/>
        <v>0</v>
      </c>
      <c r="G44" s="499" t="s">
        <v>1791</v>
      </c>
      <c r="H44" s="598">
        <f>E44</f>
        <v>0</v>
      </c>
      <c r="I44" s="597">
        <f t="shared" si="4"/>
        <v>0</v>
      </c>
      <c r="J44" s="418" t="s">
        <v>1566</v>
      </c>
    </row>
    <row r="45" spans="1:13" ht="165.75" customHeight="1" x14ac:dyDescent="0.25">
      <c r="A45" s="174" t="s">
        <v>345</v>
      </c>
      <c r="B45" s="175" t="s">
        <v>362</v>
      </c>
      <c r="C45" s="173" t="s">
        <v>19</v>
      </c>
      <c r="D45" s="597">
        <v>6044.4</v>
      </c>
      <c r="E45" s="598">
        <v>0</v>
      </c>
      <c r="F45" s="153">
        <f t="shared" si="3"/>
        <v>0</v>
      </c>
      <c r="G45" s="797" t="s">
        <v>1792</v>
      </c>
      <c r="H45" s="598">
        <f>E45</f>
        <v>0</v>
      </c>
      <c r="I45" s="597">
        <f t="shared" si="4"/>
        <v>0</v>
      </c>
      <c r="J45" s="418" t="s">
        <v>1567</v>
      </c>
    </row>
    <row r="46" spans="1:13" ht="111" customHeight="1" x14ac:dyDescent="0.25">
      <c r="A46" s="1039" t="s">
        <v>479</v>
      </c>
      <c r="B46" s="1040" t="s">
        <v>363</v>
      </c>
      <c r="C46" s="1041" t="s">
        <v>19</v>
      </c>
      <c r="D46" s="1042">
        <v>100</v>
      </c>
      <c r="E46" s="1043">
        <v>0</v>
      </c>
      <c r="F46" s="1044">
        <f t="shared" si="3"/>
        <v>0</v>
      </c>
      <c r="G46" s="1045" t="s">
        <v>1345</v>
      </c>
      <c r="H46" s="1043">
        <f>E46</f>
        <v>0</v>
      </c>
      <c r="I46" s="1042">
        <f t="shared" si="4"/>
        <v>0</v>
      </c>
      <c r="J46" s="1046" t="s">
        <v>1568</v>
      </c>
    </row>
    <row r="47" spans="1:13" ht="94.5" customHeight="1" x14ac:dyDescent="0.25">
      <c r="A47" s="1039" t="s">
        <v>1031</v>
      </c>
      <c r="B47" s="1047" t="s">
        <v>1153</v>
      </c>
      <c r="C47" s="1041" t="s">
        <v>19</v>
      </c>
      <c r="D47" s="1042">
        <v>56173.504000000001</v>
      </c>
      <c r="E47" s="1043">
        <v>9042.5580000000009</v>
      </c>
      <c r="F47" s="1044">
        <f t="shared" si="3"/>
        <v>16.097550190210676</v>
      </c>
      <c r="G47" s="1045" t="s">
        <v>594</v>
      </c>
      <c r="H47" s="1043">
        <f>E47</f>
        <v>9042.5580000000009</v>
      </c>
      <c r="I47" s="1042">
        <f t="shared" si="4"/>
        <v>16.097550190210676</v>
      </c>
      <c r="J47" s="1046" t="s">
        <v>1569</v>
      </c>
    </row>
    <row r="48" spans="1:13" ht="98.25" customHeight="1" x14ac:dyDescent="0.25">
      <c r="A48" s="411" t="s">
        <v>1033</v>
      </c>
      <c r="B48" s="412" t="s">
        <v>1154</v>
      </c>
      <c r="C48" s="173" t="s">
        <v>19</v>
      </c>
      <c r="D48" s="597">
        <v>28742.601999999999</v>
      </c>
      <c r="E48" s="598">
        <v>4148.9139999999998</v>
      </c>
      <c r="F48" s="153">
        <f t="shared" si="3"/>
        <v>14.434719584538659</v>
      </c>
      <c r="G48" s="496" t="s">
        <v>594</v>
      </c>
      <c r="H48" s="598">
        <f>E48</f>
        <v>4148.9139999999998</v>
      </c>
      <c r="I48" s="597">
        <f t="shared" si="4"/>
        <v>14.434719584538659</v>
      </c>
      <c r="J48" s="793" t="s">
        <v>1430</v>
      </c>
    </row>
    <row r="49" spans="1:10" ht="97.5" customHeight="1" x14ac:dyDescent="0.25">
      <c r="A49" s="413" t="s">
        <v>12</v>
      </c>
      <c r="B49" s="414" t="s">
        <v>1155</v>
      </c>
      <c r="C49" s="171" t="s">
        <v>19</v>
      </c>
      <c r="D49" s="595">
        <f>D50</f>
        <v>200</v>
      </c>
      <c r="E49" s="595">
        <f>E50</f>
        <v>9.6</v>
      </c>
      <c r="F49" s="409">
        <f t="shared" si="3"/>
        <v>4.8</v>
      </c>
      <c r="G49" s="425"/>
      <c r="H49" s="596">
        <f t="shared" ref="H49:H50" si="8">E49</f>
        <v>9.6</v>
      </c>
      <c r="I49" s="595">
        <f t="shared" ref="I49:I50" si="9">H49/D49*100</f>
        <v>4.8</v>
      </c>
      <c r="J49" s="424"/>
    </row>
    <row r="50" spans="1:10" ht="98.25" customHeight="1" x14ac:dyDescent="0.25">
      <c r="A50" s="411" t="s">
        <v>65</v>
      </c>
      <c r="B50" s="412" t="s">
        <v>1156</v>
      </c>
      <c r="C50" s="173" t="s">
        <v>19</v>
      </c>
      <c r="D50" s="597">
        <v>200</v>
      </c>
      <c r="E50" s="598">
        <v>9.6</v>
      </c>
      <c r="F50" s="153">
        <f t="shared" si="3"/>
        <v>4.8</v>
      </c>
      <c r="G50" s="496" t="s">
        <v>1570</v>
      </c>
      <c r="H50" s="598">
        <f t="shared" si="8"/>
        <v>9.6</v>
      </c>
      <c r="I50" s="597">
        <f t="shared" si="9"/>
        <v>4.8</v>
      </c>
      <c r="J50" s="424" t="s">
        <v>1571</v>
      </c>
    </row>
    <row r="51" spans="1:10" ht="30" customHeight="1" x14ac:dyDescent="0.25">
      <c r="A51" s="2502"/>
      <c r="B51" s="2505" t="s">
        <v>88</v>
      </c>
      <c r="C51" s="171" t="s">
        <v>15</v>
      </c>
      <c r="D51" s="595">
        <f>D52</f>
        <v>1190749.7669999998</v>
      </c>
      <c r="E51" s="595">
        <f>E52</f>
        <v>264798.36499999999</v>
      </c>
      <c r="F51" s="409">
        <f t="shared" si="3"/>
        <v>22.237952283386843</v>
      </c>
      <c r="G51" s="2517"/>
      <c r="H51" s="596">
        <f>E51</f>
        <v>264798.36499999999</v>
      </c>
      <c r="I51" s="595">
        <f t="shared" si="4"/>
        <v>22.237952283386843</v>
      </c>
      <c r="J51" s="2495"/>
    </row>
    <row r="52" spans="1:10" ht="99" customHeight="1" x14ac:dyDescent="0.25">
      <c r="A52" s="2502"/>
      <c r="B52" s="2505"/>
      <c r="C52" s="171" t="s">
        <v>19</v>
      </c>
      <c r="D52" s="595">
        <f>D26+D49</f>
        <v>1190749.7669999998</v>
      </c>
      <c r="E52" s="595">
        <f>E26+E49</f>
        <v>264798.36499999999</v>
      </c>
      <c r="F52" s="409">
        <f t="shared" si="3"/>
        <v>22.237952283386843</v>
      </c>
      <c r="G52" s="2517"/>
      <c r="H52" s="596">
        <f>E52</f>
        <v>264798.36499999999</v>
      </c>
      <c r="I52" s="595">
        <f t="shared" si="4"/>
        <v>22.237952283386843</v>
      </c>
      <c r="J52" s="2495"/>
    </row>
    <row r="53" spans="1:10" ht="28.5" customHeight="1" x14ac:dyDescent="0.25">
      <c r="A53" s="2502"/>
      <c r="B53" s="2503" t="s">
        <v>69</v>
      </c>
      <c r="C53" s="171" t="s">
        <v>15</v>
      </c>
      <c r="D53" s="595">
        <f>D54+D55</f>
        <v>1896858.8089999999</v>
      </c>
      <c r="E53" s="596">
        <f>E54+E55</f>
        <v>346216.03699999995</v>
      </c>
      <c r="F53" s="409">
        <f t="shared" si="3"/>
        <v>18.252072076071951</v>
      </c>
      <c r="G53" s="2511"/>
      <c r="H53" s="596">
        <f>H54+H55</f>
        <v>346216.03699999995</v>
      </c>
      <c r="I53" s="595">
        <f t="shared" si="4"/>
        <v>18.252072076071951</v>
      </c>
      <c r="J53" s="2514"/>
    </row>
    <row r="54" spans="1:10" ht="76.5" customHeight="1" x14ac:dyDescent="0.25">
      <c r="A54" s="2502"/>
      <c r="B54" s="2503"/>
      <c r="C54" s="171" t="s">
        <v>16</v>
      </c>
      <c r="D54" s="595">
        <f>D16</f>
        <v>31608</v>
      </c>
      <c r="E54" s="595">
        <f>E16</f>
        <v>3969.665</v>
      </c>
      <c r="F54" s="409">
        <f t="shared" si="3"/>
        <v>12.55905150594786</v>
      </c>
      <c r="G54" s="2512"/>
      <c r="H54" s="596">
        <f>E54</f>
        <v>3969.665</v>
      </c>
      <c r="I54" s="595">
        <f t="shared" si="4"/>
        <v>12.55905150594786</v>
      </c>
      <c r="J54" s="2515"/>
    </row>
    <row r="55" spans="1:10" ht="96" customHeight="1" x14ac:dyDescent="0.25">
      <c r="A55" s="2502"/>
      <c r="B55" s="2503"/>
      <c r="C55" s="171" t="s">
        <v>19</v>
      </c>
      <c r="D55" s="595">
        <f>D52+D22+D17</f>
        <v>1865250.8089999999</v>
      </c>
      <c r="E55" s="595">
        <f>E52+E22+E17</f>
        <v>342246.37199999997</v>
      </c>
      <c r="F55" s="409">
        <f t="shared" si="3"/>
        <v>18.348544353854773</v>
      </c>
      <c r="G55" s="2513"/>
      <c r="H55" s="596">
        <f>E55</f>
        <v>342246.37199999997</v>
      </c>
      <c r="I55" s="595">
        <f t="shared" si="4"/>
        <v>18.348544353854773</v>
      </c>
      <c r="J55" s="2516"/>
    </row>
  </sheetData>
  <mergeCells count="30">
    <mergeCell ref="A51:A52"/>
    <mergeCell ref="B51:B52"/>
    <mergeCell ref="G51:G52"/>
    <mergeCell ref="J51:J52"/>
    <mergeCell ref="G35:G39"/>
    <mergeCell ref="A53:A55"/>
    <mergeCell ref="B53:B55"/>
    <mergeCell ref="A30:A32"/>
    <mergeCell ref="B30:B32"/>
    <mergeCell ref="A23:J23"/>
    <mergeCell ref="A24:A26"/>
    <mergeCell ref="B24:B26"/>
    <mergeCell ref="J25:J26"/>
    <mergeCell ref="A27:A29"/>
    <mergeCell ref="B27:B29"/>
    <mergeCell ref="G27:G29"/>
    <mergeCell ref="J27:J29"/>
    <mergeCell ref="G53:G55"/>
    <mergeCell ref="J53:J55"/>
    <mergeCell ref="G30:G32"/>
    <mergeCell ref="J30:J32"/>
    <mergeCell ref="A18:J18"/>
    <mergeCell ref="A1:J1"/>
    <mergeCell ref="A2:J2"/>
    <mergeCell ref="A3:J3"/>
    <mergeCell ref="A7:J7"/>
    <mergeCell ref="G15:G16"/>
    <mergeCell ref="J15:J16"/>
    <mergeCell ref="A15:A17"/>
    <mergeCell ref="B15:B17"/>
  </mergeCells>
  <phoneticPr fontId="146" type="noConversion"/>
  <pageMargins left="0.78740157480314965" right="0.39370078740157483" top="0.78740157480314965" bottom="0.86614173228346458" header="0.39370078740157483" footer="0.39370078740157483"/>
  <pageSetup paperSize="9" scale="62" firstPageNumber="103" orientation="landscape" useFirstPageNumber="1" r:id="rId1"/>
  <headerFooter>
    <oddFooter>&amp;R&amp;"Times New Roman,обычный"&amp;14&amp;P</oddFooter>
  </headerFooter>
  <rowBreaks count="1" manualBreakCount="1">
    <brk id="2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T102"/>
  <sheetViews>
    <sheetView zoomScale="85" zoomScaleNormal="85" workbookViewId="0">
      <selection activeCell="B8" sqref="B8:B11"/>
    </sheetView>
  </sheetViews>
  <sheetFormatPr defaultColWidth="11.42578125" defaultRowHeight="18" x14ac:dyDescent="0.25"/>
  <cols>
    <col min="1" max="1" width="8.7109375" style="63" customWidth="1"/>
    <col min="2" max="2" width="45.7109375" style="64" customWidth="1"/>
    <col min="3" max="3" width="15.7109375" style="64" customWidth="1"/>
    <col min="4" max="5" width="17.7109375" style="63" customWidth="1"/>
    <col min="6" max="6" width="12.7109375" style="63" customWidth="1"/>
    <col min="7" max="7" width="35.7109375" style="65" customWidth="1"/>
    <col min="8" max="8" width="17.7109375" style="63" customWidth="1"/>
    <col min="9" max="9" width="12.7109375" style="63" customWidth="1"/>
    <col min="10" max="10" width="30.7109375" style="65" customWidth="1"/>
    <col min="11" max="11" width="14.42578125" style="13" bestFit="1" customWidth="1"/>
    <col min="12" max="12" width="18" style="13" bestFit="1" customWidth="1"/>
    <col min="13" max="13" width="11.42578125" style="13"/>
    <col min="14" max="14" width="18" style="13" bestFit="1" customWidth="1"/>
    <col min="15" max="15" width="127.28515625" style="13" customWidth="1"/>
    <col min="16" max="256" width="11.42578125" style="13"/>
    <col min="257" max="257" width="6.7109375" style="13" customWidth="1"/>
    <col min="258" max="258" width="45.7109375" style="13" customWidth="1"/>
    <col min="259" max="259" width="14.7109375" style="13" customWidth="1"/>
    <col min="260" max="260" width="13.7109375" style="13" customWidth="1"/>
    <col min="261" max="261" width="15.7109375" style="13" customWidth="1"/>
    <col min="262" max="262" width="15.28515625" style="13" customWidth="1"/>
    <col min="263" max="263" width="35.7109375" style="13" customWidth="1"/>
    <col min="264" max="264" width="17.7109375" style="13" customWidth="1"/>
    <col min="265" max="265" width="15.28515625" style="13" customWidth="1"/>
    <col min="266" max="266" width="30.7109375" style="13" customWidth="1"/>
    <col min="267" max="267" width="14.42578125" style="13" bestFit="1" customWidth="1"/>
    <col min="268" max="512" width="11.42578125" style="13"/>
    <col min="513" max="513" width="6.7109375" style="13" customWidth="1"/>
    <col min="514" max="514" width="45.7109375" style="13" customWidth="1"/>
    <col min="515" max="515" width="14.7109375" style="13" customWidth="1"/>
    <col min="516" max="516" width="13.7109375" style="13" customWidth="1"/>
    <col min="517" max="517" width="15.7109375" style="13" customWidth="1"/>
    <col min="518" max="518" width="15.28515625" style="13" customWidth="1"/>
    <col min="519" max="519" width="35.7109375" style="13" customWidth="1"/>
    <col min="520" max="520" width="17.7109375" style="13" customWidth="1"/>
    <col min="521" max="521" width="15.28515625" style="13" customWidth="1"/>
    <col min="522" max="522" width="30.7109375" style="13" customWidth="1"/>
    <col min="523" max="523" width="14.42578125" style="13" bestFit="1" customWidth="1"/>
    <col min="524" max="768" width="11.42578125" style="13"/>
    <col min="769" max="769" width="6.7109375" style="13" customWidth="1"/>
    <col min="770" max="770" width="45.7109375" style="13" customWidth="1"/>
    <col min="771" max="771" width="14.7109375" style="13" customWidth="1"/>
    <col min="772" max="772" width="13.7109375" style="13" customWidth="1"/>
    <col min="773" max="773" width="15.7109375" style="13" customWidth="1"/>
    <col min="774" max="774" width="15.28515625" style="13" customWidth="1"/>
    <col min="775" max="775" width="35.7109375" style="13" customWidth="1"/>
    <col min="776" max="776" width="17.7109375" style="13" customWidth="1"/>
    <col min="777" max="777" width="15.28515625" style="13" customWidth="1"/>
    <col min="778" max="778" width="30.7109375" style="13" customWidth="1"/>
    <col min="779" max="779" width="14.42578125" style="13" bestFit="1" customWidth="1"/>
    <col min="780" max="1024" width="11.42578125" style="13"/>
    <col min="1025" max="1025" width="6.7109375" style="13" customWidth="1"/>
    <col min="1026" max="1026" width="45.7109375" style="13" customWidth="1"/>
    <col min="1027" max="1027" width="14.7109375" style="13" customWidth="1"/>
    <col min="1028" max="1028" width="13.7109375" style="13" customWidth="1"/>
    <col min="1029" max="1029" width="15.7109375" style="13" customWidth="1"/>
    <col min="1030" max="1030" width="15.28515625" style="13" customWidth="1"/>
    <col min="1031" max="1031" width="35.7109375" style="13" customWidth="1"/>
    <col min="1032" max="1032" width="17.7109375" style="13" customWidth="1"/>
    <col min="1033" max="1033" width="15.28515625" style="13" customWidth="1"/>
    <col min="1034" max="1034" width="30.7109375" style="13" customWidth="1"/>
    <col min="1035" max="1035" width="14.42578125" style="13" bestFit="1" customWidth="1"/>
    <col min="1036" max="1280" width="11.42578125" style="13"/>
    <col min="1281" max="1281" width="6.7109375" style="13" customWidth="1"/>
    <col min="1282" max="1282" width="45.7109375" style="13" customWidth="1"/>
    <col min="1283" max="1283" width="14.7109375" style="13" customWidth="1"/>
    <col min="1284" max="1284" width="13.7109375" style="13" customWidth="1"/>
    <col min="1285" max="1285" width="15.7109375" style="13" customWidth="1"/>
    <col min="1286" max="1286" width="15.28515625" style="13" customWidth="1"/>
    <col min="1287" max="1287" width="35.7109375" style="13" customWidth="1"/>
    <col min="1288" max="1288" width="17.7109375" style="13" customWidth="1"/>
    <col min="1289" max="1289" width="15.28515625" style="13" customWidth="1"/>
    <col min="1290" max="1290" width="30.7109375" style="13" customWidth="1"/>
    <col min="1291" max="1291" width="14.42578125" style="13" bestFit="1" customWidth="1"/>
    <col min="1292" max="1536" width="11.42578125" style="13"/>
    <col min="1537" max="1537" width="6.7109375" style="13" customWidth="1"/>
    <col min="1538" max="1538" width="45.7109375" style="13" customWidth="1"/>
    <col min="1539" max="1539" width="14.7109375" style="13" customWidth="1"/>
    <col min="1540" max="1540" width="13.7109375" style="13" customWidth="1"/>
    <col min="1541" max="1541" width="15.7109375" style="13" customWidth="1"/>
    <col min="1542" max="1542" width="15.28515625" style="13" customWidth="1"/>
    <col min="1543" max="1543" width="35.7109375" style="13" customWidth="1"/>
    <col min="1544" max="1544" width="17.7109375" style="13" customWidth="1"/>
    <col min="1545" max="1545" width="15.28515625" style="13" customWidth="1"/>
    <col min="1546" max="1546" width="30.7109375" style="13" customWidth="1"/>
    <col min="1547" max="1547" width="14.42578125" style="13" bestFit="1" customWidth="1"/>
    <col min="1548" max="1792" width="11.42578125" style="13"/>
    <col min="1793" max="1793" width="6.7109375" style="13" customWidth="1"/>
    <col min="1794" max="1794" width="45.7109375" style="13" customWidth="1"/>
    <col min="1795" max="1795" width="14.7109375" style="13" customWidth="1"/>
    <col min="1796" max="1796" width="13.7109375" style="13" customWidth="1"/>
    <col min="1797" max="1797" width="15.7109375" style="13" customWidth="1"/>
    <col min="1798" max="1798" width="15.28515625" style="13" customWidth="1"/>
    <col min="1799" max="1799" width="35.7109375" style="13" customWidth="1"/>
    <col min="1800" max="1800" width="17.7109375" style="13" customWidth="1"/>
    <col min="1801" max="1801" width="15.28515625" style="13" customWidth="1"/>
    <col min="1802" max="1802" width="30.7109375" style="13" customWidth="1"/>
    <col min="1803" max="1803" width="14.42578125" style="13" bestFit="1" customWidth="1"/>
    <col min="1804" max="2048" width="11.42578125" style="13"/>
    <col min="2049" max="2049" width="6.7109375" style="13" customWidth="1"/>
    <col min="2050" max="2050" width="45.7109375" style="13" customWidth="1"/>
    <col min="2051" max="2051" width="14.7109375" style="13" customWidth="1"/>
    <col min="2052" max="2052" width="13.7109375" style="13" customWidth="1"/>
    <col min="2053" max="2053" width="15.7109375" style="13" customWidth="1"/>
    <col min="2054" max="2054" width="15.28515625" style="13" customWidth="1"/>
    <col min="2055" max="2055" width="35.7109375" style="13" customWidth="1"/>
    <col min="2056" max="2056" width="17.7109375" style="13" customWidth="1"/>
    <col min="2057" max="2057" width="15.28515625" style="13" customWidth="1"/>
    <col min="2058" max="2058" width="30.7109375" style="13" customWidth="1"/>
    <col min="2059" max="2059" width="14.42578125" style="13" bestFit="1" customWidth="1"/>
    <col min="2060" max="2304" width="11.42578125" style="13"/>
    <col min="2305" max="2305" width="6.7109375" style="13" customWidth="1"/>
    <col min="2306" max="2306" width="45.7109375" style="13" customWidth="1"/>
    <col min="2307" max="2307" width="14.7109375" style="13" customWidth="1"/>
    <col min="2308" max="2308" width="13.7109375" style="13" customWidth="1"/>
    <col min="2309" max="2309" width="15.7109375" style="13" customWidth="1"/>
    <col min="2310" max="2310" width="15.28515625" style="13" customWidth="1"/>
    <col min="2311" max="2311" width="35.7109375" style="13" customWidth="1"/>
    <col min="2312" max="2312" width="17.7109375" style="13" customWidth="1"/>
    <col min="2313" max="2313" width="15.28515625" style="13" customWidth="1"/>
    <col min="2314" max="2314" width="30.7109375" style="13" customWidth="1"/>
    <col min="2315" max="2315" width="14.42578125" style="13" bestFit="1" customWidth="1"/>
    <col min="2316" max="2560" width="11.42578125" style="13"/>
    <col min="2561" max="2561" width="6.7109375" style="13" customWidth="1"/>
    <col min="2562" max="2562" width="45.7109375" style="13" customWidth="1"/>
    <col min="2563" max="2563" width="14.7109375" style="13" customWidth="1"/>
    <col min="2564" max="2564" width="13.7109375" style="13" customWidth="1"/>
    <col min="2565" max="2565" width="15.7109375" style="13" customWidth="1"/>
    <col min="2566" max="2566" width="15.28515625" style="13" customWidth="1"/>
    <col min="2567" max="2567" width="35.7109375" style="13" customWidth="1"/>
    <col min="2568" max="2568" width="17.7109375" style="13" customWidth="1"/>
    <col min="2569" max="2569" width="15.28515625" style="13" customWidth="1"/>
    <col min="2570" max="2570" width="30.7109375" style="13" customWidth="1"/>
    <col min="2571" max="2571" width="14.42578125" style="13" bestFit="1" customWidth="1"/>
    <col min="2572" max="2816" width="11.42578125" style="13"/>
    <col min="2817" max="2817" width="6.7109375" style="13" customWidth="1"/>
    <col min="2818" max="2818" width="45.7109375" style="13" customWidth="1"/>
    <col min="2819" max="2819" width="14.7109375" style="13" customWidth="1"/>
    <col min="2820" max="2820" width="13.7109375" style="13" customWidth="1"/>
    <col min="2821" max="2821" width="15.7109375" style="13" customWidth="1"/>
    <col min="2822" max="2822" width="15.28515625" style="13" customWidth="1"/>
    <col min="2823" max="2823" width="35.7109375" style="13" customWidth="1"/>
    <col min="2824" max="2824" width="17.7109375" style="13" customWidth="1"/>
    <col min="2825" max="2825" width="15.28515625" style="13" customWidth="1"/>
    <col min="2826" max="2826" width="30.7109375" style="13" customWidth="1"/>
    <col min="2827" max="2827" width="14.42578125" style="13" bestFit="1" customWidth="1"/>
    <col min="2828" max="3072" width="11.42578125" style="13"/>
    <col min="3073" max="3073" width="6.7109375" style="13" customWidth="1"/>
    <col min="3074" max="3074" width="45.7109375" style="13" customWidth="1"/>
    <col min="3075" max="3075" width="14.7109375" style="13" customWidth="1"/>
    <col min="3076" max="3076" width="13.7109375" style="13" customWidth="1"/>
    <col min="3077" max="3077" width="15.7109375" style="13" customWidth="1"/>
    <col min="3078" max="3078" width="15.28515625" style="13" customWidth="1"/>
    <col min="3079" max="3079" width="35.7109375" style="13" customWidth="1"/>
    <col min="3080" max="3080" width="17.7109375" style="13" customWidth="1"/>
    <col min="3081" max="3081" width="15.28515625" style="13" customWidth="1"/>
    <col min="3082" max="3082" width="30.7109375" style="13" customWidth="1"/>
    <col min="3083" max="3083" width="14.42578125" style="13" bestFit="1" customWidth="1"/>
    <col min="3084" max="3328" width="11.42578125" style="13"/>
    <col min="3329" max="3329" width="6.7109375" style="13" customWidth="1"/>
    <col min="3330" max="3330" width="45.7109375" style="13" customWidth="1"/>
    <col min="3331" max="3331" width="14.7109375" style="13" customWidth="1"/>
    <col min="3332" max="3332" width="13.7109375" style="13" customWidth="1"/>
    <col min="3333" max="3333" width="15.7109375" style="13" customWidth="1"/>
    <col min="3334" max="3334" width="15.28515625" style="13" customWidth="1"/>
    <col min="3335" max="3335" width="35.7109375" style="13" customWidth="1"/>
    <col min="3336" max="3336" width="17.7109375" style="13" customWidth="1"/>
    <col min="3337" max="3337" width="15.28515625" style="13" customWidth="1"/>
    <col min="3338" max="3338" width="30.7109375" style="13" customWidth="1"/>
    <col min="3339" max="3339" width="14.42578125" style="13" bestFit="1" customWidth="1"/>
    <col min="3340" max="3584" width="11.42578125" style="13"/>
    <col min="3585" max="3585" width="6.7109375" style="13" customWidth="1"/>
    <col min="3586" max="3586" width="45.7109375" style="13" customWidth="1"/>
    <col min="3587" max="3587" width="14.7109375" style="13" customWidth="1"/>
    <col min="3588" max="3588" width="13.7109375" style="13" customWidth="1"/>
    <col min="3589" max="3589" width="15.7109375" style="13" customWidth="1"/>
    <col min="3590" max="3590" width="15.28515625" style="13" customWidth="1"/>
    <col min="3591" max="3591" width="35.7109375" style="13" customWidth="1"/>
    <col min="3592" max="3592" width="17.7109375" style="13" customWidth="1"/>
    <col min="3593" max="3593" width="15.28515625" style="13" customWidth="1"/>
    <col min="3594" max="3594" width="30.7109375" style="13" customWidth="1"/>
    <col min="3595" max="3595" width="14.42578125" style="13" bestFit="1" customWidth="1"/>
    <col min="3596" max="3840" width="11.42578125" style="13"/>
    <col min="3841" max="3841" width="6.7109375" style="13" customWidth="1"/>
    <col min="3842" max="3842" width="45.7109375" style="13" customWidth="1"/>
    <col min="3843" max="3843" width="14.7109375" style="13" customWidth="1"/>
    <col min="3844" max="3844" width="13.7109375" style="13" customWidth="1"/>
    <col min="3845" max="3845" width="15.7109375" style="13" customWidth="1"/>
    <col min="3846" max="3846" width="15.28515625" style="13" customWidth="1"/>
    <col min="3847" max="3847" width="35.7109375" style="13" customWidth="1"/>
    <col min="3848" max="3848" width="17.7109375" style="13" customWidth="1"/>
    <col min="3849" max="3849" width="15.28515625" style="13" customWidth="1"/>
    <col min="3850" max="3850" width="30.7109375" style="13" customWidth="1"/>
    <col min="3851" max="3851" width="14.42578125" style="13" bestFit="1" customWidth="1"/>
    <col min="3852" max="4096" width="11.42578125" style="13"/>
    <col min="4097" max="4097" width="6.7109375" style="13" customWidth="1"/>
    <col min="4098" max="4098" width="45.7109375" style="13" customWidth="1"/>
    <col min="4099" max="4099" width="14.7109375" style="13" customWidth="1"/>
    <col min="4100" max="4100" width="13.7109375" style="13" customWidth="1"/>
    <col min="4101" max="4101" width="15.7109375" style="13" customWidth="1"/>
    <col min="4102" max="4102" width="15.28515625" style="13" customWidth="1"/>
    <col min="4103" max="4103" width="35.7109375" style="13" customWidth="1"/>
    <col min="4104" max="4104" width="17.7109375" style="13" customWidth="1"/>
    <col min="4105" max="4105" width="15.28515625" style="13" customWidth="1"/>
    <col min="4106" max="4106" width="30.7109375" style="13" customWidth="1"/>
    <col min="4107" max="4107" width="14.42578125" style="13" bestFit="1" customWidth="1"/>
    <col min="4108" max="4352" width="11.42578125" style="13"/>
    <col min="4353" max="4353" width="6.7109375" style="13" customWidth="1"/>
    <col min="4354" max="4354" width="45.7109375" style="13" customWidth="1"/>
    <col min="4355" max="4355" width="14.7109375" style="13" customWidth="1"/>
    <col min="4356" max="4356" width="13.7109375" style="13" customWidth="1"/>
    <col min="4357" max="4357" width="15.7109375" style="13" customWidth="1"/>
    <col min="4358" max="4358" width="15.28515625" style="13" customWidth="1"/>
    <col min="4359" max="4359" width="35.7109375" style="13" customWidth="1"/>
    <col min="4360" max="4360" width="17.7109375" style="13" customWidth="1"/>
    <col min="4361" max="4361" width="15.28515625" style="13" customWidth="1"/>
    <col min="4362" max="4362" width="30.7109375" style="13" customWidth="1"/>
    <col min="4363" max="4363" width="14.42578125" style="13" bestFit="1" customWidth="1"/>
    <col min="4364" max="4608" width="11.42578125" style="13"/>
    <col min="4609" max="4609" width="6.7109375" style="13" customWidth="1"/>
    <col min="4610" max="4610" width="45.7109375" style="13" customWidth="1"/>
    <col min="4611" max="4611" width="14.7109375" style="13" customWidth="1"/>
    <col min="4612" max="4612" width="13.7109375" style="13" customWidth="1"/>
    <col min="4613" max="4613" width="15.7109375" style="13" customWidth="1"/>
    <col min="4614" max="4614" width="15.28515625" style="13" customWidth="1"/>
    <col min="4615" max="4615" width="35.7109375" style="13" customWidth="1"/>
    <col min="4616" max="4616" width="17.7109375" style="13" customWidth="1"/>
    <col min="4617" max="4617" width="15.28515625" style="13" customWidth="1"/>
    <col min="4618" max="4618" width="30.7109375" style="13" customWidth="1"/>
    <col min="4619" max="4619" width="14.42578125" style="13" bestFit="1" customWidth="1"/>
    <col min="4620" max="4864" width="11.42578125" style="13"/>
    <col min="4865" max="4865" width="6.7109375" style="13" customWidth="1"/>
    <col min="4866" max="4866" width="45.7109375" style="13" customWidth="1"/>
    <col min="4867" max="4867" width="14.7109375" style="13" customWidth="1"/>
    <col min="4868" max="4868" width="13.7109375" style="13" customWidth="1"/>
    <col min="4869" max="4869" width="15.7109375" style="13" customWidth="1"/>
    <col min="4870" max="4870" width="15.28515625" style="13" customWidth="1"/>
    <col min="4871" max="4871" width="35.7109375" style="13" customWidth="1"/>
    <col min="4872" max="4872" width="17.7109375" style="13" customWidth="1"/>
    <col min="4873" max="4873" width="15.28515625" style="13" customWidth="1"/>
    <col min="4874" max="4874" width="30.7109375" style="13" customWidth="1"/>
    <col min="4875" max="4875" width="14.42578125" style="13" bestFit="1" customWidth="1"/>
    <col min="4876" max="5120" width="11.42578125" style="13"/>
    <col min="5121" max="5121" width="6.7109375" style="13" customWidth="1"/>
    <col min="5122" max="5122" width="45.7109375" style="13" customWidth="1"/>
    <col min="5123" max="5123" width="14.7109375" style="13" customWidth="1"/>
    <col min="5124" max="5124" width="13.7109375" style="13" customWidth="1"/>
    <col min="5125" max="5125" width="15.7109375" style="13" customWidth="1"/>
    <col min="5126" max="5126" width="15.28515625" style="13" customWidth="1"/>
    <col min="5127" max="5127" width="35.7109375" style="13" customWidth="1"/>
    <col min="5128" max="5128" width="17.7109375" style="13" customWidth="1"/>
    <col min="5129" max="5129" width="15.28515625" style="13" customWidth="1"/>
    <col min="5130" max="5130" width="30.7109375" style="13" customWidth="1"/>
    <col min="5131" max="5131" width="14.42578125" style="13" bestFit="1" customWidth="1"/>
    <col min="5132" max="5376" width="11.42578125" style="13"/>
    <col min="5377" max="5377" width="6.7109375" style="13" customWidth="1"/>
    <col min="5378" max="5378" width="45.7109375" style="13" customWidth="1"/>
    <col min="5379" max="5379" width="14.7109375" style="13" customWidth="1"/>
    <col min="5380" max="5380" width="13.7109375" style="13" customWidth="1"/>
    <col min="5381" max="5381" width="15.7109375" style="13" customWidth="1"/>
    <col min="5382" max="5382" width="15.28515625" style="13" customWidth="1"/>
    <col min="5383" max="5383" width="35.7109375" style="13" customWidth="1"/>
    <col min="5384" max="5384" width="17.7109375" style="13" customWidth="1"/>
    <col min="5385" max="5385" width="15.28515625" style="13" customWidth="1"/>
    <col min="5386" max="5386" width="30.7109375" style="13" customWidth="1"/>
    <col min="5387" max="5387" width="14.42578125" style="13" bestFit="1" customWidth="1"/>
    <col min="5388" max="5632" width="11.42578125" style="13"/>
    <col min="5633" max="5633" width="6.7109375" style="13" customWidth="1"/>
    <col min="5634" max="5634" width="45.7109375" style="13" customWidth="1"/>
    <col min="5635" max="5635" width="14.7109375" style="13" customWidth="1"/>
    <col min="5636" max="5636" width="13.7109375" style="13" customWidth="1"/>
    <col min="5637" max="5637" width="15.7109375" style="13" customWidth="1"/>
    <col min="5638" max="5638" width="15.28515625" style="13" customWidth="1"/>
    <col min="5639" max="5639" width="35.7109375" style="13" customWidth="1"/>
    <col min="5640" max="5640" width="17.7109375" style="13" customWidth="1"/>
    <col min="5641" max="5641" width="15.28515625" style="13" customWidth="1"/>
    <col min="5642" max="5642" width="30.7109375" style="13" customWidth="1"/>
    <col min="5643" max="5643" width="14.42578125" style="13" bestFit="1" customWidth="1"/>
    <col min="5644" max="5888" width="11.42578125" style="13"/>
    <col min="5889" max="5889" width="6.7109375" style="13" customWidth="1"/>
    <col min="5890" max="5890" width="45.7109375" style="13" customWidth="1"/>
    <col min="5891" max="5891" width="14.7109375" style="13" customWidth="1"/>
    <col min="5892" max="5892" width="13.7109375" style="13" customWidth="1"/>
    <col min="5893" max="5893" width="15.7109375" style="13" customWidth="1"/>
    <col min="5894" max="5894" width="15.28515625" style="13" customWidth="1"/>
    <col min="5895" max="5895" width="35.7109375" style="13" customWidth="1"/>
    <col min="5896" max="5896" width="17.7109375" style="13" customWidth="1"/>
    <col min="5897" max="5897" width="15.28515625" style="13" customWidth="1"/>
    <col min="5898" max="5898" width="30.7109375" style="13" customWidth="1"/>
    <col min="5899" max="5899" width="14.42578125" style="13" bestFit="1" customWidth="1"/>
    <col min="5900" max="6144" width="11.42578125" style="13"/>
    <col min="6145" max="6145" width="6.7109375" style="13" customWidth="1"/>
    <col min="6146" max="6146" width="45.7109375" style="13" customWidth="1"/>
    <col min="6147" max="6147" width="14.7109375" style="13" customWidth="1"/>
    <col min="6148" max="6148" width="13.7109375" style="13" customWidth="1"/>
    <col min="6149" max="6149" width="15.7109375" style="13" customWidth="1"/>
    <col min="6150" max="6150" width="15.28515625" style="13" customWidth="1"/>
    <col min="6151" max="6151" width="35.7109375" style="13" customWidth="1"/>
    <col min="6152" max="6152" width="17.7109375" style="13" customWidth="1"/>
    <col min="6153" max="6153" width="15.28515625" style="13" customWidth="1"/>
    <col min="6154" max="6154" width="30.7109375" style="13" customWidth="1"/>
    <col min="6155" max="6155" width="14.42578125" style="13" bestFit="1" customWidth="1"/>
    <col min="6156" max="6400" width="11.42578125" style="13"/>
    <col min="6401" max="6401" width="6.7109375" style="13" customWidth="1"/>
    <col min="6402" max="6402" width="45.7109375" style="13" customWidth="1"/>
    <col min="6403" max="6403" width="14.7109375" style="13" customWidth="1"/>
    <col min="6404" max="6404" width="13.7109375" style="13" customWidth="1"/>
    <col min="6405" max="6405" width="15.7109375" style="13" customWidth="1"/>
    <col min="6406" max="6406" width="15.28515625" style="13" customWidth="1"/>
    <col min="6407" max="6407" width="35.7109375" style="13" customWidth="1"/>
    <col min="6408" max="6408" width="17.7109375" style="13" customWidth="1"/>
    <col min="6409" max="6409" width="15.28515625" style="13" customWidth="1"/>
    <col min="6410" max="6410" width="30.7109375" style="13" customWidth="1"/>
    <col min="6411" max="6411" width="14.42578125" style="13" bestFit="1" customWidth="1"/>
    <col min="6412" max="6656" width="11.42578125" style="13"/>
    <col min="6657" max="6657" width="6.7109375" style="13" customWidth="1"/>
    <col min="6658" max="6658" width="45.7109375" style="13" customWidth="1"/>
    <col min="6659" max="6659" width="14.7109375" style="13" customWidth="1"/>
    <col min="6660" max="6660" width="13.7109375" style="13" customWidth="1"/>
    <col min="6661" max="6661" width="15.7109375" style="13" customWidth="1"/>
    <col min="6662" max="6662" width="15.28515625" style="13" customWidth="1"/>
    <col min="6663" max="6663" width="35.7109375" style="13" customWidth="1"/>
    <col min="6664" max="6664" width="17.7109375" style="13" customWidth="1"/>
    <col min="6665" max="6665" width="15.28515625" style="13" customWidth="1"/>
    <col min="6666" max="6666" width="30.7109375" style="13" customWidth="1"/>
    <col min="6667" max="6667" width="14.42578125" style="13" bestFit="1" customWidth="1"/>
    <col min="6668" max="6912" width="11.42578125" style="13"/>
    <col min="6913" max="6913" width="6.7109375" style="13" customWidth="1"/>
    <col min="6914" max="6914" width="45.7109375" style="13" customWidth="1"/>
    <col min="6915" max="6915" width="14.7109375" style="13" customWidth="1"/>
    <col min="6916" max="6916" width="13.7109375" style="13" customWidth="1"/>
    <col min="6917" max="6917" width="15.7109375" style="13" customWidth="1"/>
    <col min="6918" max="6918" width="15.28515625" style="13" customWidth="1"/>
    <col min="6919" max="6919" width="35.7109375" style="13" customWidth="1"/>
    <col min="6920" max="6920" width="17.7109375" style="13" customWidth="1"/>
    <col min="6921" max="6921" width="15.28515625" style="13" customWidth="1"/>
    <col min="6922" max="6922" width="30.7109375" style="13" customWidth="1"/>
    <col min="6923" max="6923" width="14.42578125" style="13" bestFit="1" customWidth="1"/>
    <col min="6924" max="7168" width="11.42578125" style="13"/>
    <col min="7169" max="7169" width="6.7109375" style="13" customWidth="1"/>
    <col min="7170" max="7170" width="45.7109375" style="13" customWidth="1"/>
    <col min="7171" max="7171" width="14.7109375" style="13" customWidth="1"/>
    <col min="7172" max="7172" width="13.7109375" style="13" customWidth="1"/>
    <col min="7173" max="7173" width="15.7109375" style="13" customWidth="1"/>
    <col min="7174" max="7174" width="15.28515625" style="13" customWidth="1"/>
    <col min="7175" max="7175" width="35.7109375" style="13" customWidth="1"/>
    <col min="7176" max="7176" width="17.7109375" style="13" customWidth="1"/>
    <col min="7177" max="7177" width="15.28515625" style="13" customWidth="1"/>
    <col min="7178" max="7178" width="30.7109375" style="13" customWidth="1"/>
    <col min="7179" max="7179" width="14.42578125" style="13" bestFit="1" customWidth="1"/>
    <col min="7180" max="7424" width="11.42578125" style="13"/>
    <col min="7425" max="7425" width="6.7109375" style="13" customWidth="1"/>
    <col min="7426" max="7426" width="45.7109375" style="13" customWidth="1"/>
    <col min="7427" max="7427" width="14.7109375" style="13" customWidth="1"/>
    <col min="7428" max="7428" width="13.7109375" style="13" customWidth="1"/>
    <col min="7429" max="7429" width="15.7109375" style="13" customWidth="1"/>
    <col min="7430" max="7430" width="15.28515625" style="13" customWidth="1"/>
    <col min="7431" max="7431" width="35.7109375" style="13" customWidth="1"/>
    <col min="7432" max="7432" width="17.7109375" style="13" customWidth="1"/>
    <col min="7433" max="7433" width="15.28515625" style="13" customWidth="1"/>
    <col min="7434" max="7434" width="30.7109375" style="13" customWidth="1"/>
    <col min="7435" max="7435" width="14.42578125" style="13" bestFit="1" customWidth="1"/>
    <col min="7436" max="7680" width="11.42578125" style="13"/>
    <col min="7681" max="7681" width="6.7109375" style="13" customWidth="1"/>
    <col min="7682" max="7682" width="45.7109375" style="13" customWidth="1"/>
    <col min="7683" max="7683" width="14.7109375" style="13" customWidth="1"/>
    <col min="7684" max="7684" width="13.7109375" style="13" customWidth="1"/>
    <col min="7685" max="7685" width="15.7109375" style="13" customWidth="1"/>
    <col min="7686" max="7686" width="15.28515625" style="13" customWidth="1"/>
    <col min="7687" max="7687" width="35.7109375" style="13" customWidth="1"/>
    <col min="7688" max="7688" width="17.7109375" style="13" customWidth="1"/>
    <col min="7689" max="7689" width="15.28515625" style="13" customWidth="1"/>
    <col min="7690" max="7690" width="30.7109375" style="13" customWidth="1"/>
    <col min="7691" max="7691" width="14.42578125" style="13" bestFit="1" customWidth="1"/>
    <col min="7692" max="7936" width="11.42578125" style="13"/>
    <col min="7937" max="7937" width="6.7109375" style="13" customWidth="1"/>
    <col min="7938" max="7938" width="45.7109375" style="13" customWidth="1"/>
    <col min="7939" max="7939" width="14.7109375" style="13" customWidth="1"/>
    <col min="7940" max="7940" width="13.7109375" style="13" customWidth="1"/>
    <col min="7941" max="7941" width="15.7109375" style="13" customWidth="1"/>
    <col min="7942" max="7942" width="15.28515625" style="13" customWidth="1"/>
    <col min="7943" max="7943" width="35.7109375" style="13" customWidth="1"/>
    <col min="7944" max="7944" width="17.7109375" style="13" customWidth="1"/>
    <col min="7945" max="7945" width="15.28515625" style="13" customWidth="1"/>
    <col min="7946" max="7946" width="30.7109375" style="13" customWidth="1"/>
    <col min="7947" max="7947" width="14.42578125" style="13" bestFit="1" customWidth="1"/>
    <col min="7948" max="8192" width="11.42578125" style="13"/>
    <col min="8193" max="8193" width="6.7109375" style="13" customWidth="1"/>
    <col min="8194" max="8194" width="45.7109375" style="13" customWidth="1"/>
    <col min="8195" max="8195" width="14.7109375" style="13" customWidth="1"/>
    <col min="8196" max="8196" width="13.7109375" style="13" customWidth="1"/>
    <col min="8197" max="8197" width="15.7109375" style="13" customWidth="1"/>
    <col min="8198" max="8198" width="15.28515625" style="13" customWidth="1"/>
    <col min="8199" max="8199" width="35.7109375" style="13" customWidth="1"/>
    <col min="8200" max="8200" width="17.7109375" style="13" customWidth="1"/>
    <col min="8201" max="8201" width="15.28515625" style="13" customWidth="1"/>
    <col min="8202" max="8202" width="30.7109375" style="13" customWidth="1"/>
    <col min="8203" max="8203" width="14.42578125" style="13" bestFit="1" customWidth="1"/>
    <col min="8204" max="8448" width="11.42578125" style="13"/>
    <col min="8449" max="8449" width="6.7109375" style="13" customWidth="1"/>
    <col min="8450" max="8450" width="45.7109375" style="13" customWidth="1"/>
    <col min="8451" max="8451" width="14.7109375" style="13" customWidth="1"/>
    <col min="8452" max="8452" width="13.7109375" style="13" customWidth="1"/>
    <col min="8453" max="8453" width="15.7109375" style="13" customWidth="1"/>
    <col min="8454" max="8454" width="15.28515625" style="13" customWidth="1"/>
    <col min="8455" max="8455" width="35.7109375" style="13" customWidth="1"/>
    <col min="8456" max="8456" width="17.7109375" style="13" customWidth="1"/>
    <col min="8457" max="8457" width="15.28515625" style="13" customWidth="1"/>
    <col min="8458" max="8458" width="30.7109375" style="13" customWidth="1"/>
    <col min="8459" max="8459" width="14.42578125" style="13" bestFit="1" customWidth="1"/>
    <col min="8460" max="8704" width="11.42578125" style="13"/>
    <col min="8705" max="8705" width="6.7109375" style="13" customWidth="1"/>
    <col min="8706" max="8706" width="45.7109375" style="13" customWidth="1"/>
    <col min="8707" max="8707" width="14.7109375" style="13" customWidth="1"/>
    <col min="8708" max="8708" width="13.7109375" style="13" customWidth="1"/>
    <col min="8709" max="8709" width="15.7109375" style="13" customWidth="1"/>
    <col min="8710" max="8710" width="15.28515625" style="13" customWidth="1"/>
    <col min="8711" max="8711" width="35.7109375" style="13" customWidth="1"/>
    <col min="8712" max="8712" width="17.7109375" style="13" customWidth="1"/>
    <col min="8713" max="8713" width="15.28515625" style="13" customWidth="1"/>
    <col min="8714" max="8714" width="30.7109375" style="13" customWidth="1"/>
    <col min="8715" max="8715" width="14.42578125" style="13" bestFit="1" customWidth="1"/>
    <col min="8716" max="8960" width="11.42578125" style="13"/>
    <col min="8961" max="8961" width="6.7109375" style="13" customWidth="1"/>
    <col min="8962" max="8962" width="45.7109375" style="13" customWidth="1"/>
    <col min="8963" max="8963" width="14.7109375" style="13" customWidth="1"/>
    <col min="8964" max="8964" width="13.7109375" style="13" customWidth="1"/>
    <col min="8965" max="8965" width="15.7109375" style="13" customWidth="1"/>
    <col min="8966" max="8966" width="15.28515625" style="13" customWidth="1"/>
    <col min="8967" max="8967" width="35.7109375" style="13" customWidth="1"/>
    <col min="8968" max="8968" width="17.7109375" style="13" customWidth="1"/>
    <col min="8969" max="8969" width="15.28515625" style="13" customWidth="1"/>
    <col min="8970" max="8970" width="30.7109375" style="13" customWidth="1"/>
    <col min="8971" max="8971" width="14.42578125" style="13" bestFit="1" customWidth="1"/>
    <col min="8972" max="9216" width="11.42578125" style="13"/>
    <col min="9217" max="9217" width="6.7109375" style="13" customWidth="1"/>
    <col min="9218" max="9218" width="45.7109375" style="13" customWidth="1"/>
    <col min="9219" max="9219" width="14.7109375" style="13" customWidth="1"/>
    <col min="9220" max="9220" width="13.7109375" style="13" customWidth="1"/>
    <col min="9221" max="9221" width="15.7109375" style="13" customWidth="1"/>
    <col min="9222" max="9222" width="15.28515625" style="13" customWidth="1"/>
    <col min="9223" max="9223" width="35.7109375" style="13" customWidth="1"/>
    <col min="9224" max="9224" width="17.7109375" style="13" customWidth="1"/>
    <col min="9225" max="9225" width="15.28515625" style="13" customWidth="1"/>
    <col min="9226" max="9226" width="30.7109375" style="13" customWidth="1"/>
    <col min="9227" max="9227" width="14.42578125" style="13" bestFit="1" customWidth="1"/>
    <col min="9228" max="9472" width="11.42578125" style="13"/>
    <col min="9473" max="9473" width="6.7109375" style="13" customWidth="1"/>
    <col min="9474" max="9474" width="45.7109375" style="13" customWidth="1"/>
    <col min="9475" max="9475" width="14.7109375" style="13" customWidth="1"/>
    <col min="9476" max="9476" width="13.7109375" style="13" customWidth="1"/>
    <col min="9477" max="9477" width="15.7109375" style="13" customWidth="1"/>
    <col min="9478" max="9478" width="15.28515625" style="13" customWidth="1"/>
    <col min="9479" max="9479" width="35.7109375" style="13" customWidth="1"/>
    <col min="9480" max="9480" width="17.7109375" style="13" customWidth="1"/>
    <col min="9481" max="9481" width="15.28515625" style="13" customWidth="1"/>
    <col min="9482" max="9482" width="30.7109375" style="13" customWidth="1"/>
    <col min="9483" max="9483" width="14.42578125" style="13" bestFit="1" customWidth="1"/>
    <col min="9484" max="9728" width="11.42578125" style="13"/>
    <col min="9729" max="9729" width="6.7109375" style="13" customWidth="1"/>
    <col min="9730" max="9730" width="45.7109375" style="13" customWidth="1"/>
    <col min="9731" max="9731" width="14.7109375" style="13" customWidth="1"/>
    <col min="9732" max="9732" width="13.7109375" style="13" customWidth="1"/>
    <col min="9733" max="9733" width="15.7109375" style="13" customWidth="1"/>
    <col min="9734" max="9734" width="15.28515625" style="13" customWidth="1"/>
    <col min="9735" max="9735" width="35.7109375" style="13" customWidth="1"/>
    <col min="9736" max="9736" width="17.7109375" style="13" customWidth="1"/>
    <col min="9737" max="9737" width="15.28515625" style="13" customWidth="1"/>
    <col min="9738" max="9738" width="30.7109375" style="13" customWidth="1"/>
    <col min="9739" max="9739" width="14.42578125" style="13" bestFit="1" customWidth="1"/>
    <col min="9740" max="9984" width="11.42578125" style="13"/>
    <col min="9985" max="9985" width="6.7109375" style="13" customWidth="1"/>
    <col min="9986" max="9986" width="45.7109375" style="13" customWidth="1"/>
    <col min="9987" max="9987" width="14.7109375" style="13" customWidth="1"/>
    <col min="9988" max="9988" width="13.7109375" style="13" customWidth="1"/>
    <col min="9989" max="9989" width="15.7109375" style="13" customWidth="1"/>
    <col min="9990" max="9990" width="15.28515625" style="13" customWidth="1"/>
    <col min="9991" max="9991" width="35.7109375" style="13" customWidth="1"/>
    <col min="9992" max="9992" width="17.7109375" style="13" customWidth="1"/>
    <col min="9993" max="9993" width="15.28515625" style="13" customWidth="1"/>
    <col min="9994" max="9994" width="30.7109375" style="13" customWidth="1"/>
    <col min="9995" max="9995" width="14.42578125" style="13" bestFit="1" customWidth="1"/>
    <col min="9996" max="10240" width="11.42578125" style="13"/>
    <col min="10241" max="10241" width="6.7109375" style="13" customWidth="1"/>
    <col min="10242" max="10242" width="45.7109375" style="13" customWidth="1"/>
    <col min="10243" max="10243" width="14.7109375" style="13" customWidth="1"/>
    <col min="10244" max="10244" width="13.7109375" style="13" customWidth="1"/>
    <col min="10245" max="10245" width="15.7109375" style="13" customWidth="1"/>
    <col min="10246" max="10246" width="15.28515625" style="13" customWidth="1"/>
    <col min="10247" max="10247" width="35.7109375" style="13" customWidth="1"/>
    <col min="10248" max="10248" width="17.7109375" style="13" customWidth="1"/>
    <col min="10249" max="10249" width="15.28515625" style="13" customWidth="1"/>
    <col min="10250" max="10250" width="30.7109375" style="13" customWidth="1"/>
    <col min="10251" max="10251" width="14.42578125" style="13" bestFit="1" customWidth="1"/>
    <col min="10252" max="10496" width="11.42578125" style="13"/>
    <col min="10497" max="10497" width="6.7109375" style="13" customWidth="1"/>
    <col min="10498" max="10498" width="45.7109375" style="13" customWidth="1"/>
    <col min="10499" max="10499" width="14.7109375" style="13" customWidth="1"/>
    <col min="10500" max="10500" width="13.7109375" style="13" customWidth="1"/>
    <col min="10501" max="10501" width="15.7109375" style="13" customWidth="1"/>
    <col min="10502" max="10502" width="15.28515625" style="13" customWidth="1"/>
    <col min="10503" max="10503" width="35.7109375" style="13" customWidth="1"/>
    <col min="10504" max="10504" width="17.7109375" style="13" customWidth="1"/>
    <col min="10505" max="10505" width="15.28515625" style="13" customWidth="1"/>
    <col min="10506" max="10506" width="30.7109375" style="13" customWidth="1"/>
    <col min="10507" max="10507" width="14.42578125" style="13" bestFit="1" customWidth="1"/>
    <col min="10508" max="10752" width="11.42578125" style="13"/>
    <col min="10753" max="10753" width="6.7109375" style="13" customWidth="1"/>
    <col min="10754" max="10754" width="45.7109375" style="13" customWidth="1"/>
    <col min="10755" max="10755" width="14.7109375" style="13" customWidth="1"/>
    <col min="10756" max="10756" width="13.7109375" style="13" customWidth="1"/>
    <col min="10757" max="10757" width="15.7109375" style="13" customWidth="1"/>
    <col min="10758" max="10758" width="15.28515625" style="13" customWidth="1"/>
    <col min="10759" max="10759" width="35.7109375" style="13" customWidth="1"/>
    <col min="10760" max="10760" width="17.7109375" style="13" customWidth="1"/>
    <col min="10761" max="10761" width="15.28515625" style="13" customWidth="1"/>
    <col min="10762" max="10762" width="30.7109375" style="13" customWidth="1"/>
    <col min="10763" max="10763" width="14.42578125" style="13" bestFit="1" customWidth="1"/>
    <col min="10764" max="11008" width="11.42578125" style="13"/>
    <col min="11009" max="11009" width="6.7109375" style="13" customWidth="1"/>
    <col min="11010" max="11010" width="45.7109375" style="13" customWidth="1"/>
    <col min="11011" max="11011" width="14.7109375" style="13" customWidth="1"/>
    <col min="11012" max="11012" width="13.7109375" style="13" customWidth="1"/>
    <col min="11013" max="11013" width="15.7109375" style="13" customWidth="1"/>
    <col min="11014" max="11014" width="15.28515625" style="13" customWidth="1"/>
    <col min="11015" max="11015" width="35.7109375" style="13" customWidth="1"/>
    <col min="11016" max="11016" width="17.7109375" style="13" customWidth="1"/>
    <col min="11017" max="11017" width="15.28515625" style="13" customWidth="1"/>
    <col min="11018" max="11018" width="30.7109375" style="13" customWidth="1"/>
    <col min="11019" max="11019" width="14.42578125" style="13" bestFit="1" customWidth="1"/>
    <col min="11020" max="11264" width="11.42578125" style="13"/>
    <col min="11265" max="11265" width="6.7109375" style="13" customWidth="1"/>
    <col min="11266" max="11266" width="45.7109375" style="13" customWidth="1"/>
    <col min="11267" max="11267" width="14.7109375" style="13" customWidth="1"/>
    <col min="11268" max="11268" width="13.7109375" style="13" customWidth="1"/>
    <col min="11269" max="11269" width="15.7109375" style="13" customWidth="1"/>
    <col min="11270" max="11270" width="15.28515625" style="13" customWidth="1"/>
    <col min="11271" max="11271" width="35.7109375" style="13" customWidth="1"/>
    <col min="11272" max="11272" width="17.7109375" style="13" customWidth="1"/>
    <col min="11273" max="11273" width="15.28515625" style="13" customWidth="1"/>
    <col min="11274" max="11274" width="30.7109375" style="13" customWidth="1"/>
    <col min="11275" max="11275" width="14.42578125" style="13" bestFit="1" customWidth="1"/>
    <col min="11276" max="11520" width="11.42578125" style="13"/>
    <col min="11521" max="11521" width="6.7109375" style="13" customWidth="1"/>
    <col min="11522" max="11522" width="45.7109375" style="13" customWidth="1"/>
    <col min="11523" max="11523" width="14.7109375" style="13" customWidth="1"/>
    <col min="11524" max="11524" width="13.7109375" style="13" customWidth="1"/>
    <col min="11525" max="11525" width="15.7109375" style="13" customWidth="1"/>
    <col min="11526" max="11526" width="15.28515625" style="13" customWidth="1"/>
    <col min="11527" max="11527" width="35.7109375" style="13" customWidth="1"/>
    <col min="11528" max="11528" width="17.7109375" style="13" customWidth="1"/>
    <col min="11529" max="11529" width="15.28515625" style="13" customWidth="1"/>
    <col min="11530" max="11530" width="30.7109375" style="13" customWidth="1"/>
    <col min="11531" max="11531" width="14.42578125" style="13" bestFit="1" customWidth="1"/>
    <col min="11532" max="11776" width="11.42578125" style="13"/>
    <col min="11777" max="11777" width="6.7109375" style="13" customWidth="1"/>
    <col min="11778" max="11778" width="45.7109375" style="13" customWidth="1"/>
    <col min="11779" max="11779" width="14.7109375" style="13" customWidth="1"/>
    <col min="11780" max="11780" width="13.7109375" style="13" customWidth="1"/>
    <col min="11781" max="11781" width="15.7109375" style="13" customWidth="1"/>
    <col min="11782" max="11782" width="15.28515625" style="13" customWidth="1"/>
    <col min="11783" max="11783" width="35.7109375" style="13" customWidth="1"/>
    <col min="11784" max="11784" width="17.7109375" style="13" customWidth="1"/>
    <col min="11785" max="11785" width="15.28515625" style="13" customWidth="1"/>
    <col min="11786" max="11786" width="30.7109375" style="13" customWidth="1"/>
    <col min="11787" max="11787" width="14.42578125" style="13" bestFit="1" customWidth="1"/>
    <col min="11788" max="12032" width="11.42578125" style="13"/>
    <col min="12033" max="12033" width="6.7109375" style="13" customWidth="1"/>
    <col min="12034" max="12034" width="45.7109375" style="13" customWidth="1"/>
    <col min="12035" max="12035" width="14.7109375" style="13" customWidth="1"/>
    <col min="12036" max="12036" width="13.7109375" style="13" customWidth="1"/>
    <col min="12037" max="12037" width="15.7109375" style="13" customWidth="1"/>
    <col min="12038" max="12038" width="15.28515625" style="13" customWidth="1"/>
    <col min="12039" max="12039" width="35.7109375" style="13" customWidth="1"/>
    <col min="12040" max="12040" width="17.7109375" style="13" customWidth="1"/>
    <col min="12041" max="12041" width="15.28515625" style="13" customWidth="1"/>
    <col min="12042" max="12042" width="30.7109375" style="13" customWidth="1"/>
    <col min="12043" max="12043" width="14.42578125" style="13" bestFit="1" customWidth="1"/>
    <col min="12044" max="12288" width="11.42578125" style="13"/>
    <col min="12289" max="12289" width="6.7109375" style="13" customWidth="1"/>
    <col min="12290" max="12290" width="45.7109375" style="13" customWidth="1"/>
    <col min="12291" max="12291" width="14.7109375" style="13" customWidth="1"/>
    <col min="12292" max="12292" width="13.7109375" style="13" customWidth="1"/>
    <col min="12293" max="12293" width="15.7109375" style="13" customWidth="1"/>
    <col min="12294" max="12294" width="15.28515625" style="13" customWidth="1"/>
    <col min="12295" max="12295" width="35.7109375" style="13" customWidth="1"/>
    <col min="12296" max="12296" width="17.7109375" style="13" customWidth="1"/>
    <col min="12297" max="12297" width="15.28515625" style="13" customWidth="1"/>
    <col min="12298" max="12298" width="30.7109375" style="13" customWidth="1"/>
    <col min="12299" max="12299" width="14.42578125" style="13" bestFit="1" customWidth="1"/>
    <col min="12300" max="12544" width="11.42578125" style="13"/>
    <col min="12545" max="12545" width="6.7109375" style="13" customWidth="1"/>
    <col min="12546" max="12546" width="45.7109375" style="13" customWidth="1"/>
    <col min="12547" max="12547" width="14.7109375" style="13" customWidth="1"/>
    <col min="12548" max="12548" width="13.7109375" style="13" customWidth="1"/>
    <col min="12549" max="12549" width="15.7109375" style="13" customWidth="1"/>
    <col min="12550" max="12550" width="15.28515625" style="13" customWidth="1"/>
    <col min="12551" max="12551" width="35.7109375" style="13" customWidth="1"/>
    <col min="12552" max="12552" width="17.7109375" style="13" customWidth="1"/>
    <col min="12553" max="12553" width="15.28515625" style="13" customWidth="1"/>
    <col min="12554" max="12554" width="30.7109375" style="13" customWidth="1"/>
    <col min="12555" max="12555" width="14.42578125" style="13" bestFit="1" customWidth="1"/>
    <col min="12556" max="12800" width="11.42578125" style="13"/>
    <col min="12801" max="12801" width="6.7109375" style="13" customWidth="1"/>
    <col min="12802" max="12802" width="45.7109375" style="13" customWidth="1"/>
    <col min="12803" max="12803" width="14.7109375" style="13" customWidth="1"/>
    <col min="12804" max="12804" width="13.7109375" style="13" customWidth="1"/>
    <col min="12805" max="12805" width="15.7109375" style="13" customWidth="1"/>
    <col min="12806" max="12806" width="15.28515625" style="13" customWidth="1"/>
    <col min="12807" max="12807" width="35.7109375" style="13" customWidth="1"/>
    <col min="12808" max="12808" width="17.7109375" style="13" customWidth="1"/>
    <col min="12809" max="12809" width="15.28515625" style="13" customWidth="1"/>
    <col min="12810" max="12810" width="30.7109375" style="13" customWidth="1"/>
    <col min="12811" max="12811" width="14.42578125" style="13" bestFit="1" customWidth="1"/>
    <col min="12812" max="13056" width="11.42578125" style="13"/>
    <col min="13057" max="13057" width="6.7109375" style="13" customWidth="1"/>
    <col min="13058" max="13058" width="45.7109375" style="13" customWidth="1"/>
    <col min="13059" max="13059" width="14.7109375" style="13" customWidth="1"/>
    <col min="13060" max="13060" width="13.7109375" style="13" customWidth="1"/>
    <col min="13061" max="13061" width="15.7109375" style="13" customWidth="1"/>
    <col min="13062" max="13062" width="15.28515625" style="13" customWidth="1"/>
    <col min="13063" max="13063" width="35.7109375" style="13" customWidth="1"/>
    <col min="13064" max="13064" width="17.7109375" style="13" customWidth="1"/>
    <col min="13065" max="13065" width="15.28515625" style="13" customWidth="1"/>
    <col min="13066" max="13066" width="30.7109375" style="13" customWidth="1"/>
    <col min="13067" max="13067" width="14.42578125" style="13" bestFit="1" customWidth="1"/>
    <col min="13068" max="13312" width="11.42578125" style="13"/>
    <col min="13313" max="13313" width="6.7109375" style="13" customWidth="1"/>
    <col min="13314" max="13314" width="45.7109375" style="13" customWidth="1"/>
    <col min="13315" max="13315" width="14.7109375" style="13" customWidth="1"/>
    <col min="13316" max="13316" width="13.7109375" style="13" customWidth="1"/>
    <col min="13317" max="13317" width="15.7109375" style="13" customWidth="1"/>
    <col min="13318" max="13318" width="15.28515625" style="13" customWidth="1"/>
    <col min="13319" max="13319" width="35.7109375" style="13" customWidth="1"/>
    <col min="13320" max="13320" width="17.7109375" style="13" customWidth="1"/>
    <col min="13321" max="13321" width="15.28515625" style="13" customWidth="1"/>
    <col min="13322" max="13322" width="30.7109375" style="13" customWidth="1"/>
    <col min="13323" max="13323" width="14.42578125" style="13" bestFit="1" customWidth="1"/>
    <col min="13324" max="13568" width="11.42578125" style="13"/>
    <col min="13569" max="13569" width="6.7109375" style="13" customWidth="1"/>
    <col min="13570" max="13570" width="45.7109375" style="13" customWidth="1"/>
    <col min="13571" max="13571" width="14.7109375" style="13" customWidth="1"/>
    <col min="13572" max="13572" width="13.7109375" style="13" customWidth="1"/>
    <col min="13573" max="13573" width="15.7109375" style="13" customWidth="1"/>
    <col min="13574" max="13574" width="15.28515625" style="13" customWidth="1"/>
    <col min="13575" max="13575" width="35.7109375" style="13" customWidth="1"/>
    <col min="13576" max="13576" width="17.7109375" style="13" customWidth="1"/>
    <col min="13577" max="13577" width="15.28515625" style="13" customWidth="1"/>
    <col min="13578" max="13578" width="30.7109375" style="13" customWidth="1"/>
    <col min="13579" max="13579" width="14.42578125" style="13" bestFit="1" customWidth="1"/>
    <col min="13580" max="13824" width="11.42578125" style="13"/>
    <col min="13825" max="13825" width="6.7109375" style="13" customWidth="1"/>
    <col min="13826" max="13826" width="45.7109375" style="13" customWidth="1"/>
    <col min="13827" max="13827" width="14.7109375" style="13" customWidth="1"/>
    <col min="13828" max="13828" width="13.7109375" style="13" customWidth="1"/>
    <col min="13829" max="13829" width="15.7109375" style="13" customWidth="1"/>
    <col min="13830" max="13830" width="15.28515625" style="13" customWidth="1"/>
    <col min="13831" max="13831" width="35.7109375" style="13" customWidth="1"/>
    <col min="13832" max="13832" width="17.7109375" style="13" customWidth="1"/>
    <col min="13833" max="13833" width="15.28515625" style="13" customWidth="1"/>
    <col min="13834" max="13834" width="30.7109375" style="13" customWidth="1"/>
    <col min="13835" max="13835" width="14.42578125" style="13" bestFit="1" customWidth="1"/>
    <col min="13836" max="14080" width="11.42578125" style="13"/>
    <col min="14081" max="14081" width="6.7109375" style="13" customWidth="1"/>
    <col min="14082" max="14082" width="45.7109375" style="13" customWidth="1"/>
    <col min="14083" max="14083" width="14.7109375" style="13" customWidth="1"/>
    <col min="14084" max="14084" width="13.7109375" style="13" customWidth="1"/>
    <col min="14085" max="14085" width="15.7109375" style="13" customWidth="1"/>
    <col min="14086" max="14086" width="15.28515625" style="13" customWidth="1"/>
    <col min="14087" max="14087" width="35.7109375" style="13" customWidth="1"/>
    <col min="14088" max="14088" width="17.7109375" style="13" customWidth="1"/>
    <col min="14089" max="14089" width="15.28515625" style="13" customWidth="1"/>
    <col min="14090" max="14090" width="30.7109375" style="13" customWidth="1"/>
    <col min="14091" max="14091" width="14.42578125" style="13" bestFit="1" customWidth="1"/>
    <col min="14092" max="14336" width="11.42578125" style="13"/>
    <col min="14337" max="14337" width="6.7109375" style="13" customWidth="1"/>
    <col min="14338" max="14338" width="45.7109375" style="13" customWidth="1"/>
    <col min="14339" max="14339" width="14.7109375" style="13" customWidth="1"/>
    <col min="14340" max="14340" width="13.7109375" style="13" customWidth="1"/>
    <col min="14341" max="14341" width="15.7109375" style="13" customWidth="1"/>
    <col min="14342" max="14342" width="15.28515625" style="13" customWidth="1"/>
    <col min="14343" max="14343" width="35.7109375" style="13" customWidth="1"/>
    <col min="14344" max="14344" width="17.7109375" style="13" customWidth="1"/>
    <col min="14345" max="14345" width="15.28515625" style="13" customWidth="1"/>
    <col min="14346" max="14346" width="30.7109375" style="13" customWidth="1"/>
    <col min="14347" max="14347" width="14.42578125" style="13" bestFit="1" customWidth="1"/>
    <col min="14348" max="14592" width="11.42578125" style="13"/>
    <col min="14593" max="14593" width="6.7109375" style="13" customWidth="1"/>
    <col min="14594" max="14594" width="45.7109375" style="13" customWidth="1"/>
    <col min="14595" max="14595" width="14.7109375" style="13" customWidth="1"/>
    <col min="14596" max="14596" width="13.7109375" style="13" customWidth="1"/>
    <col min="14597" max="14597" width="15.7109375" style="13" customWidth="1"/>
    <col min="14598" max="14598" width="15.28515625" style="13" customWidth="1"/>
    <col min="14599" max="14599" width="35.7109375" style="13" customWidth="1"/>
    <col min="14600" max="14600" width="17.7109375" style="13" customWidth="1"/>
    <col min="14601" max="14601" width="15.28515625" style="13" customWidth="1"/>
    <col min="14602" max="14602" width="30.7109375" style="13" customWidth="1"/>
    <col min="14603" max="14603" width="14.42578125" style="13" bestFit="1" customWidth="1"/>
    <col min="14604" max="14848" width="11.42578125" style="13"/>
    <col min="14849" max="14849" width="6.7109375" style="13" customWidth="1"/>
    <col min="14850" max="14850" width="45.7109375" style="13" customWidth="1"/>
    <col min="14851" max="14851" width="14.7109375" style="13" customWidth="1"/>
    <col min="14852" max="14852" width="13.7109375" style="13" customWidth="1"/>
    <col min="14853" max="14853" width="15.7109375" style="13" customWidth="1"/>
    <col min="14854" max="14854" width="15.28515625" style="13" customWidth="1"/>
    <col min="14855" max="14855" width="35.7109375" style="13" customWidth="1"/>
    <col min="14856" max="14856" width="17.7109375" style="13" customWidth="1"/>
    <col min="14857" max="14857" width="15.28515625" style="13" customWidth="1"/>
    <col min="14858" max="14858" width="30.7109375" style="13" customWidth="1"/>
    <col min="14859" max="14859" width="14.42578125" style="13" bestFit="1" customWidth="1"/>
    <col min="14860" max="15104" width="11.42578125" style="13"/>
    <col min="15105" max="15105" width="6.7109375" style="13" customWidth="1"/>
    <col min="15106" max="15106" width="45.7109375" style="13" customWidth="1"/>
    <col min="15107" max="15107" width="14.7109375" style="13" customWidth="1"/>
    <col min="15108" max="15108" width="13.7109375" style="13" customWidth="1"/>
    <col min="15109" max="15109" width="15.7109375" style="13" customWidth="1"/>
    <col min="15110" max="15110" width="15.28515625" style="13" customWidth="1"/>
    <col min="15111" max="15111" width="35.7109375" style="13" customWidth="1"/>
    <col min="15112" max="15112" width="17.7109375" style="13" customWidth="1"/>
    <col min="15113" max="15113" width="15.28515625" style="13" customWidth="1"/>
    <col min="15114" max="15114" width="30.7109375" style="13" customWidth="1"/>
    <col min="15115" max="15115" width="14.42578125" style="13" bestFit="1" customWidth="1"/>
    <col min="15116" max="15360" width="11.42578125" style="13"/>
    <col min="15361" max="15361" width="6.7109375" style="13" customWidth="1"/>
    <col min="15362" max="15362" width="45.7109375" style="13" customWidth="1"/>
    <col min="15363" max="15363" width="14.7109375" style="13" customWidth="1"/>
    <col min="15364" max="15364" width="13.7109375" style="13" customWidth="1"/>
    <col min="15365" max="15365" width="15.7109375" style="13" customWidth="1"/>
    <col min="15366" max="15366" width="15.28515625" style="13" customWidth="1"/>
    <col min="15367" max="15367" width="35.7109375" style="13" customWidth="1"/>
    <col min="15368" max="15368" width="17.7109375" style="13" customWidth="1"/>
    <col min="15369" max="15369" width="15.28515625" style="13" customWidth="1"/>
    <col min="15370" max="15370" width="30.7109375" style="13" customWidth="1"/>
    <col min="15371" max="15371" width="14.42578125" style="13" bestFit="1" customWidth="1"/>
    <col min="15372" max="15616" width="11.42578125" style="13"/>
    <col min="15617" max="15617" width="6.7109375" style="13" customWidth="1"/>
    <col min="15618" max="15618" width="45.7109375" style="13" customWidth="1"/>
    <col min="15619" max="15619" width="14.7109375" style="13" customWidth="1"/>
    <col min="15620" max="15620" width="13.7109375" style="13" customWidth="1"/>
    <col min="15621" max="15621" width="15.7109375" style="13" customWidth="1"/>
    <col min="15622" max="15622" width="15.28515625" style="13" customWidth="1"/>
    <col min="15623" max="15623" width="35.7109375" style="13" customWidth="1"/>
    <col min="15624" max="15624" width="17.7109375" style="13" customWidth="1"/>
    <col min="15625" max="15625" width="15.28515625" style="13" customWidth="1"/>
    <col min="15626" max="15626" width="30.7109375" style="13" customWidth="1"/>
    <col min="15627" max="15627" width="14.42578125" style="13" bestFit="1" customWidth="1"/>
    <col min="15628" max="15872" width="11.42578125" style="13"/>
    <col min="15873" max="15873" width="6.7109375" style="13" customWidth="1"/>
    <col min="15874" max="15874" width="45.7109375" style="13" customWidth="1"/>
    <col min="15875" max="15875" width="14.7109375" style="13" customWidth="1"/>
    <col min="15876" max="15876" width="13.7109375" style="13" customWidth="1"/>
    <col min="15877" max="15877" width="15.7109375" style="13" customWidth="1"/>
    <col min="15878" max="15878" width="15.28515625" style="13" customWidth="1"/>
    <col min="15879" max="15879" width="35.7109375" style="13" customWidth="1"/>
    <col min="15880" max="15880" width="17.7109375" style="13" customWidth="1"/>
    <col min="15881" max="15881" width="15.28515625" style="13" customWidth="1"/>
    <col min="15882" max="15882" width="30.7109375" style="13" customWidth="1"/>
    <col min="15883" max="15883" width="14.42578125" style="13" bestFit="1" customWidth="1"/>
    <col min="15884" max="16128" width="11.42578125" style="13"/>
    <col min="16129" max="16129" width="6.7109375" style="13" customWidth="1"/>
    <col min="16130" max="16130" width="45.7109375" style="13" customWidth="1"/>
    <col min="16131" max="16131" width="14.7109375" style="13" customWidth="1"/>
    <col min="16132" max="16132" width="13.7109375" style="13" customWidth="1"/>
    <col min="16133" max="16133" width="15.7109375" style="13" customWidth="1"/>
    <col min="16134" max="16134" width="15.28515625" style="13" customWidth="1"/>
    <col min="16135" max="16135" width="35.7109375" style="13" customWidth="1"/>
    <col min="16136" max="16136" width="17.7109375" style="13" customWidth="1"/>
    <col min="16137" max="16137" width="15.28515625" style="13" customWidth="1"/>
    <col min="16138" max="16138" width="30.7109375" style="13" customWidth="1"/>
    <col min="16139" max="16139" width="14.42578125" style="13" bestFit="1" customWidth="1"/>
    <col min="16140" max="16384" width="11.42578125" style="13"/>
  </cols>
  <sheetData>
    <row r="1" spans="1:14" s="9" customFormat="1" ht="18.75" x14ac:dyDescent="0.25">
      <c r="A1" s="1956" t="s">
        <v>562</v>
      </c>
      <c r="B1" s="1956"/>
      <c r="C1" s="1956"/>
      <c r="D1" s="1956"/>
      <c r="E1" s="1956"/>
      <c r="F1" s="1956"/>
      <c r="G1" s="1956"/>
      <c r="H1" s="1956"/>
      <c r="I1" s="1956"/>
      <c r="J1" s="1956"/>
    </row>
    <row r="2" spans="1:14" s="9" customFormat="1" ht="18.75" x14ac:dyDescent="0.25">
      <c r="A2" s="1956" t="s">
        <v>71</v>
      </c>
      <c r="B2" s="1956"/>
      <c r="C2" s="1956"/>
      <c r="D2" s="1956"/>
      <c r="E2" s="1956"/>
      <c r="F2" s="1956"/>
      <c r="G2" s="1956"/>
      <c r="H2" s="1956"/>
      <c r="I2" s="1956"/>
      <c r="J2" s="1956"/>
    </row>
    <row r="3" spans="1:14" s="9" customFormat="1" ht="18.75" x14ac:dyDescent="0.25">
      <c r="A3" s="1956" t="s">
        <v>28</v>
      </c>
      <c r="B3" s="1956"/>
      <c r="C3" s="1956"/>
      <c r="D3" s="1956"/>
      <c r="E3" s="1956"/>
      <c r="F3" s="1956"/>
      <c r="G3" s="1956"/>
      <c r="H3" s="1956"/>
      <c r="I3" s="1956"/>
      <c r="J3" s="1956"/>
    </row>
    <row r="4" spans="1:14" s="9" customFormat="1" ht="18.75" x14ac:dyDescent="0.3">
      <c r="A4" s="2434" t="s">
        <v>563</v>
      </c>
      <c r="B4" s="2434"/>
      <c r="C4" s="2434"/>
      <c r="D4" s="2434"/>
      <c r="E4" s="2434"/>
      <c r="F4" s="2434"/>
      <c r="G4" s="2519"/>
      <c r="H4" s="2434"/>
      <c r="I4" s="2434"/>
      <c r="J4" s="2434"/>
    </row>
    <row r="5" spans="1:14" s="10" customFormat="1" ht="112.5" x14ac:dyDescent="0.25">
      <c r="A5" s="343" t="s">
        <v>1</v>
      </c>
      <c r="B5" s="98" t="s">
        <v>2</v>
      </c>
      <c r="C5" s="98" t="s">
        <v>3</v>
      </c>
      <c r="D5" s="99" t="s">
        <v>571</v>
      </c>
      <c r="E5" s="100" t="s">
        <v>572</v>
      </c>
      <c r="F5" s="100" t="s">
        <v>4</v>
      </c>
      <c r="G5" s="98" t="s">
        <v>5</v>
      </c>
      <c r="H5" s="98" t="s">
        <v>573</v>
      </c>
      <c r="I5" s="98" t="s">
        <v>6</v>
      </c>
      <c r="J5" s="98" t="s">
        <v>7</v>
      </c>
    </row>
    <row r="6" spans="1:14" s="10" customFormat="1" ht="18.75" x14ac:dyDescent="0.25">
      <c r="A6" s="355">
        <v>1</v>
      </c>
      <c r="B6" s="355">
        <v>2</v>
      </c>
      <c r="C6" s="355">
        <v>3</v>
      </c>
      <c r="D6" s="355">
        <v>4</v>
      </c>
      <c r="E6" s="355">
        <v>5</v>
      </c>
      <c r="F6" s="355">
        <v>6</v>
      </c>
      <c r="G6" s="355">
        <v>7</v>
      </c>
      <c r="H6" s="355">
        <v>8</v>
      </c>
      <c r="I6" s="355">
        <v>9</v>
      </c>
      <c r="J6" s="355">
        <v>10</v>
      </c>
    </row>
    <row r="7" spans="1:14" s="11" customFormat="1" ht="18.75" x14ac:dyDescent="0.25">
      <c r="A7" s="2520" t="s">
        <v>29</v>
      </c>
      <c r="B7" s="2520"/>
      <c r="C7" s="2520"/>
      <c r="D7" s="2520"/>
      <c r="E7" s="2520"/>
      <c r="F7" s="2520"/>
      <c r="G7" s="2520"/>
      <c r="H7" s="2520"/>
      <c r="I7" s="2520"/>
      <c r="J7" s="2520"/>
    </row>
    <row r="8" spans="1:14" s="12" customFormat="1" ht="18.75" x14ac:dyDescent="0.25">
      <c r="A8" s="2521" t="s">
        <v>9</v>
      </c>
      <c r="B8" s="2522" t="s">
        <v>586</v>
      </c>
      <c r="C8" s="359" t="s">
        <v>15</v>
      </c>
      <c r="D8" s="177">
        <f>D9+D10+D11</f>
        <v>75281.899999999994</v>
      </c>
      <c r="E8" s="177">
        <f>E9+E10+E11</f>
        <v>19269.599999999999</v>
      </c>
      <c r="F8" s="177">
        <f>E8/D8*100</f>
        <v>25.596590946827856</v>
      </c>
      <c r="G8" s="2523"/>
      <c r="H8" s="177">
        <f>H9+H10+H11</f>
        <v>18939.899999999998</v>
      </c>
      <c r="I8" s="177">
        <f>H8/D8*100</f>
        <v>25.158637069468227</v>
      </c>
      <c r="J8" s="2524"/>
    </row>
    <row r="9" spans="1:14" s="12" customFormat="1" ht="86.25" customHeight="1" x14ac:dyDescent="0.25">
      <c r="A9" s="2521"/>
      <c r="B9" s="2522"/>
      <c r="C9" s="359" t="s">
        <v>16</v>
      </c>
      <c r="D9" s="177">
        <f>D13</f>
        <v>6941</v>
      </c>
      <c r="E9" s="177">
        <f>E13</f>
        <v>2082.3000000000002</v>
      </c>
      <c r="F9" s="177">
        <f t="shared" ref="F9:F11" si="0">E9/D9*100</f>
        <v>30.000000000000004</v>
      </c>
      <c r="G9" s="2523"/>
      <c r="H9" s="177">
        <f>H13</f>
        <v>2082.3000000000002</v>
      </c>
      <c r="I9" s="177">
        <f t="shared" ref="I9:I11" si="1">H9/D9*100</f>
        <v>30.000000000000004</v>
      </c>
      <c r="J9" s="2524"/>
    </row>
    <row r="10" spans="1:14" s="12" customFormat="1" ht="93.75" x14ac:dyDescent="0.25">
      <c r="A10" s="2521"/>
      <c r="B10" s="2522"/>
      <c r="C10" s="178" t="s">
        <v>19</v>
      </c>
      <c r="D10" s="177">
        <f>D14+D16</f>
        <v>53186.9</v>
      </c>
      <c r="E10" s="177">
        <f>E14+E16</f>
        <v>17187.3</v>
      </c>
      <c r="F10" s="177">
        <f t="shared" si="0"/>
        <v>32.31491213061863</v>
      </c>
      <c r="G10" s="2523"/>
      <c r="H10" s="177">
        <f>H14+H16</f>
        <v>16857.599999999999</v>
      </c>
      <c r="I10" s="177">
        <f t="shared" si="1"/>
        <v>31.695022646553937</v>
      </c>
      <c r="J10" s="2524"/>
    </row>
    <row r="11" spans="1:14" s="12" customFormat="1" ht="54" customHeight="1" x14ac:dyDescent="0.25">
      <c r="A11" s="2521"/>
      <c r="B11" s="2522"/>
      <c r="C11" s="359" t="s">
        <v>20</v>
      </c>
      <c r="D11" s="177">
        <f>D17</f>
        <v>15154</v>
      </c>
      <c r="E11" s="177">
        <f>E17</f>
        <v>0</v>
      </c>
      <c r="F11" s="177">
        <f t="shared" si="0"/>
        <v>0</v>
      </c>
      <c r="G11" s="2523"/>
      <c r="H11" s="177">
        <f>H17</f>
        <v>0</v>
      </c>
      <c r="I11" s="177">
        <f t="shared" si="1"/>
        <v>0</v>
      </c>
      <c r="J11" s="2524"/>
    </row>
    <row r="12" spans="1:14" s="10" customFormat="1" ht="34.5" customHeight="1" x14ac:dyDescent="0.25">
      <c r="A12" s="2534" t="s">
        <v>10</v>
      </c>
      <c r="B12" s="2535" t="s">
        <v>445</v>
      </c>
      <c r="C12" s="357" t="s">
        <v>15</v>
      </c>
      <c r="D12" s="179">
        <f>D13+D14</f>
        <v>56127.9</v>
      </c>
      <c r="E12" s="179">
        <f>E13+E14</f>
        <v>17745.099999999999</v>
      </c>
      <c r="F12" s="179">
        <f>E12/D12*100</f>
        <v>31.615471093698496</v>
      </c>
      <c r="G12" s="2536" t="s">
        <v>770</v>
      </c>
      <c r="H12" s="179">
        <f>H13+H14</f>
        <v>17745.099999999999</v>
      </c>
      <c r="I12" s="179">
        <f>H12/D12*100</f>
        <v>31.615471093698496</v>
      </c>
      <c r="J12" s="2537" t="s">
        <v>771</v>
      </c>
    </row>
    <row r="13" spans="1:14" s="10" customFormat="1" ht="92.25" customHeight="1" x14ac:dyDescent="0.25">
      <c r="A13" s="2534"/>
      <c r="B13" s="2535"/>
      <c r="C13" s="358" t="s">
        <v>16</v>
      </c>
      <c r="D13" s="180">
        <v>6941</v>
      </c>
      <c r="E13" s="180">
        <v>2082.3000000000002</v>
      </c>
      <c r="F13" s="179">
        <f t="shared" ref="F13:F26" si="2">E13/D13*100</f>
        <v>30.000000000000004</v>
      </c>
      <c r="G13" s="2536"/>
      <c r="H13" s="180">
        <v>2082.3000000000002</v>
      </c>
      <c r="I13" s="179">
        <f t="shared" ref="I13:I26" si="3">H13/D13*100</f>
        <v>30.000000000000004</v>
      </c>
      <c r="J13" s="2537"/>
      <c r="K13" s="77"/>
      <c r="L13" s="77"/>
      <c r="N13" s="77"/>
    </row>
    <row r="14" spans="1:14" s="10" customFormat="1" ht="94.5" customHeight="1" x14ac:dyDescent="0.25">
      <c r="A14" s="2534"/>
      <c r="B14" s="2535"/>
      <c r="C14" s="358" t="s">
        <v>19</v>
      </c>
      <c r="D14" s="180">
        <v>49186.9</v>
      </c>
      <c r="E14" s="180">
        <v>15662.8</v>
      </c>
      <c r="F14" s="179">
        <f t="shared" si="2"/>
        <v>31.843437988570123</v>
      </c>
      <c r="G14" s="2536"/>
      <c r="H14" s="180">
        <v>15662.8</v>
      </c>
      <c r="I14" s="179">
        <f t="shared" si="3"/>
        <v>31.843437988570123</v>
      </c>
      <c r="J14" s="2537"/>
      <c r="N14" s="77"/>
    </row>
    <row r="15" spans="1:14" s="10" customFormat="1" ht="94.5" customHeight="1" x14ac:dyDescent="0.25">
      <c r="A15" s="325" t="s">
        <v>11</v>
      </c>
      <c r="B15" s="326" t="s">
        <v>772</v>
      </c>
      <c r="C15" s="341" t="s">
        <v>15</v>
      </c>
      <c r="D15" s="180">
        <f>D16+D17</f>
        <v>19154</v>
      </c>
      <c r="E15" s="180">
        <f>E16+E17</f>
        <v>1524.5</v>
      </c>
      <c r="F15" s="179">
        <f t="shared" si="2"/>
        <v>7.9591730186906133</v>
      </c>
      <c r="G15" s="327" t="s">
        <v>446</v>
      </c>
      <c r="H15" s="180">
        <f>H16+H17</f>
        <v>1194.8</v>
      </c>
      <c r="I15" s="179">
        <f t="shared" si="3"/>
        <v>6.2378615432807765</v>
      </c>
      <c r="J15" s="327"/>
    </row>
    <row r="16" spans="1:14" s="10" customFormat="1" ht="91.5" customHeight="1" x14ac:dyDescent="0.25">
      <c r="A16" s="2534"/>
      <c r="B16" s="2538" t="s">
        <v>773</v>
      </c>
      <c r="C16" s="341" t="s">
        <v>19</v>
      </c>
      <c r="D16" s="180">
        <f>D18</f>
        <v>4000</v>
      </c>
      <c r="E16" s="180">
        <f>E18</f>
        <v>1524.5</v>
      </c>
      <c r="F16" s="179">
        <f t="shared" si="2"/>
        <v>38.112499999999997</v>
      </c>
      <c r="G16" s="2539"/>
      <c r="H16" s="181">
        <f>H18</f>
        <v>1194.8</v>
      </c>
      <c r="I16" s="179">
        <f t="shared" si="3"/>
        <v>29.869999999999997</v>
      </c>
      <c r="J16" s="2539"/>
    </row>
    <row r="17" spans="1:15" s="10" customFormat="1" ht="39.75" customHeight="1" x14ac:dyDescent="0.25">
      <c r="A17" s="2534"/>
      <c r="B17" s="2538"/>
      <c r="C17" s="341" t="s">
        <v>20</v>
      </c>
      <c r="D17" s="180">
        <f>D19+D21+D22</f>
        <v>15154</v>
      </c>
      <c r="E17" s="180">
        <f>E19+E21+E22</f>
        <v>0</v>
      </c>
      <c r="F17" s="179">
        <f t="shared" si="2"/>
        <v>0</v>
      </c>
      <c r="G17" s="2539"/>
      <c r="H17" s="180">
        <f>H20+H21+H22</f>
        <v>0</v>
      </c>
      <c r="I17" s="179">
        <f t="shared" si="3"/>
        <v>0</v>
      </c>
      <c r="J17" s="2539"/>
    </row>
    <row r="18" spans="1:15" s="10" customFormat="1" ht="189" customHeight="1" x14ac:dyDescent="0.25">
      <c r="A18" s="340" t="s">
        <v>30</v>
      </c>
      <c r="B18" s="358" t="s">
        <v>31</v>
      </c>
      <c r="C18" s="341" t="s">
        <v>19</v>
      </c>
      <c r="D18" s="180">
        <v>4000</v>
      </c>
      <c r="E18" s="180">
        <v>1524.5</v>
      </c>
      <c r="F18" s="179">
        <f t="shared" si="2"/>
        <v>38.112499999999997</v>
      </c>
      <c r="G18" s="182" t="s">
        <v>957</v>
      </c>
      <c r="H18" s="180">
        <v>1194.8</v>
      </c>
      <c r="I18" s="179">
        <f t="shared" si="3"/>
        <v>29.869999999999997</v>
      </c>
      <c r="J18" s="182" t="s">
        <v>948</v>
      </c>
      <c r="L18" s="77"/>
      <c r="N18" s="78"/>
      <c r="O18" s="77"/>
    </row>
    <row r="19" spans="1:15" s="10" customFormat="1" ht="24" customHeight="1" x14ac:dyDescent="0.25">
      <c r="A19" s="2525" t="s">
        <v>32</v>
      </c>
      <c r="B19" s="2526" t="s">
        <v>33</v>
      </c>
      <c r="C19" s="344" t="s">
        <v>15</v>
      </c>
      <c r="D19" s="338">
        <f>D20</f>
        <v>15050</v>
      </c>
      <c r="E19" s="338">
        <f>E20</f>
        <v>0</v>
      </c>
      <c r="F19" s="179">
        <f t="shared" si="2"/>
        <v>0</v>
      </c>
      <c r="G19" s="2527"/>
      <c r="H19" s="338">
        <f>H20</f>
        <v>0</v>
      </c>
      <c r="I19" s="179">
        <f t="shared" si="3"/>
        <v>0</v>
      </c>
      <c r="J19" s="2528" t="s">
        <v>774</v>
      </c>
    </row>
    <row r="20" spans="1:15" s="10" customFormat="1" ht="69.75" customHeight="1" x14ac:dyDescent="0.25">
      <c r="A20" s="2525"/>
      <c r="B20" s="2526"/>
      <c r="C20" s="344" t="s">
        <v>20</v>
      </c>
      <c r="D20" s="338">
        <v>15050</v>
      </c>
      <c r="E20" s="338">
        <v>0</v>
      </c>
      <c r="F20" s="179">
        <f t="shared" si="2"/>
        <v>0</v>
      </c>
      <c r="G20" s="2527"/>
      <c r="H20" s="338">
        <v>0</v>
      </c>
      <c r="I20" s="179">
        <f t="shared" si="3"/>
        <v>0</v>
      </c>
      <c r="J20" s="2528"/>
    </row>
    <row r="21" spans="1:15" s="10" customFormat="1" ht="76.5" customHeight="1" x14ac:dyDescent="0.25">
      <c r="A21" s="343" t="s">
        <v>34</v>
      </c>
      <c r="B21" s="354" t="s">
        <v>35</v>
      </c>
      <c r="C21" s="344" t="s">
        <v>20</v>
      </c>
      <c r="D21" s="338">
        <v>100</v>
      </c>
      <c r="E21" s="338">
        <v>0</v>
      </c>
      <c r="F21" s="179">
        <f t="shared" si="2"/>
        <v>0</v>
      </c>
      <c r="G21" s="363"/>
      <c r="H21" s="338">
        <v>0</v>
      </c>
      <c r="I21" s="179">
        <f t="shared" si="3"/>
        <v>0</v>
      </c>
      <c r="J21" s="346" t="s">
        <v>775</v>
      </c>
    </row>
    <row r="22" spans="1:15" s="10" customFormat="1" ht="62.25" customHeight="1" x14ac:dyDescent="0.25">
      <c r="A22" s="356" t="s">
        <v>36</v>
      </c>
      <c r="B22" s="357" t="s">
        <v>37</v>
      </c>
      <c r="C22" s="344" t="s">
        <v>20</v>
      </c>
      <c r="D22" s="179">
        <v>4</v>
      </c>
      <c r="E22" s="179">
        <v>0</v>
      </c>
      <c r="F22" s="179">
        <f t="shared" si="2"/>
        <v>0</v>
      </c>
      <c r="G22" s="183"/>
      <c r="H22" s="179">
        <v>0</v>
      </c>
      <c r="I22" s="179">
        <f t="shared" si="3"/>
        <v>0</v>
      </c>
      <c r="J22" s="346" t="s">
        <v>776</v>
      </c>
    </row>
    <row r="23" spans="1:15" ht="18.75" x14ac:dyDescent="0.25">
      <c r="A23" s="2529"/>
      <c r="B23" s="2530" t="s">
        <v>38</v>
      </c>
      <c r="C23" s="184" t="s">
        <v>15</v>
      </c>
      <c r="D23" s="177">
        <f>D24+D25+D26</f>
        <v>75281.899999999994</v>
      </c>
      <c r="E23" s="177">
        <f>E24+E25+E26</f>
        <v>19269.599999999999</v>
      </c>
      <c r="F23" s="185">
        <f t="shared" si="2"/>
        <v>25.596590946827856</v>
      </c>
      <c r="G23" s="2533"/>
      <c r="H23" s="177">
        <f>H24+H25+H26</f>
        <v>18939.899999999998</v>
      </c>
      <c r="I23" s="185">
        <f t="shared" si="3"/>
        <v>25.158637069468227</v>
      </c>
      <c r="J23" s="2533"/>
    </row>
    <row r="24" spans="1:15" ht="78.75" customHeight="1" x14ac:dyDescent="0.25">
      <c r="A24" s="2529"/>
      <c r="B24" s="2531"/>
      <c r="C24" s="184" t="s">
        <v>16</v>
      </c>
      <c r="D24" s="177">
        <f t="shared" ref="D24:E26" si="4">D9</f>
        <v>6941</v>
      </c>
      <c r="E24" s="177">
        <f t="shared" si="4"/>
        <v>2082.3000000000002</v>
      </c>
      <c r="F24" s="185">
        <f t="shared" si="2"/>
        <v>30.000000000000004</v>
      </c>
      <c r="G24" s="2533"/>
      <c r="H24" s="177">
        <f>H9</f>
        <v>2082.3000000000002</v>
      </c>
      <c r="I24" s="185">
        <f t="shared" si="3"/>
        <v>30.000000000000004</v>
      </c>
      <c r="J24" s="2533"/>
    </row>
    <row r="25" spans="1:15" ht="93.75" x14ac:dyDescent="0.25">
      <c r="A25" s="2529"/>
      <c r="B25" s="2532"/>
      <c r="C25" s="184" t="s">
        <v>19</v>
      </c>
      <c r="D25" s="177">
        <f t="shared" si="4"/>
        <v>53186.9</v>
      </c>
      <c r="E25" s="177">
        <f t="shared" si="4"/>
        <v>17187.3</v>
      </c>
      <c r="F25" s="185">
        <f t="shared" si="2"/>
        <v>32.31491213061863</v>
      </c>
      <c r="G25" s="2533"/>
      <c r="H25" s="177">
        <f>H10</f>
        <v>16857.599999999999</v>
      </c>
      <c r="I25" s="185">
        <f t="shared" si="3"/>
        <v>31.695022646553937</v>
      </c>
      <c r="J25" s="2533"/>
    </row>
    <row r="26" spans="1:15" ht="56.25" customHeight="1" x14ac:dyDescent="0.25">
      <c r="A26" s="328"/>
      <c r="B26" s="329"/>
      <c r="C26" s="184" t="s">
        <v>20</v>
      </c>
      <c r="D26" s="177">
        <f t="shared" si="4"/>
        <v>15154</v>
      </c>
      <c r="E26" s="177">
        <f t="shared" si="4"/>
        <v>0</v>
      </c>
      <c r="F26" s="185">
        <f t="shared" si="2"/>
        <v>0</v>
      </c>
      <c r="G26" s="330"/>
      <c r="H26" s="177">
        <f>H11</f>
        <v>0</v>
      </c>
      <c r="I26" s="185">
        <f t="shared" si="3"/>
        <v>0</v>
      </c>
      <c r="J26" s="330"/>
    </row>
    <row r="27" spans="1:15" ht="18.75" x14ac:dyDescent="0.25">
      <c r="A27" s="2540" t="s">
        <v>39</v>
      </c>
      <c r="B27" s="2540"/>
      <c r="C27" s="2540"/>
      <c r="D27" s="2540"/>
      <c r="E27" s="2540"/>
      <c r="F27" s="2540"/>
      <c r="G27" s="2540"/>
      <c r="H27" s="2540"/>
      <c r="I27" s="2540"/>
      <c r="J27" s="2540"/>
    </row>
    <row r="28" spans="1:15" ht="18.75" hidden="1" x14ac:dyDescent="0.25">
      <c r="A28" s="2541" t="s">
        <v>8</v>
      </c>
      <c r="B28" s="2542" t="s">
        <v>777</v>
      </c>
      <c r="C28" s="351" t="s">
        <v>15</v>
      </c>
      <c r="D28" s="332">
        <f>D29</f>
        <v>0</v>
      </c>
      <c r="E28" s="332">
        <f>E29</f>
        <v>0</v>
      </c>
      <c r="F28" s="332">
        <v>0</v>
      </c>
      <c r="G28" s="2543"/>
      <c r="H28" s="332">
        <f>H29</f>
        <v>0</v>
      </c>
      <c r="I28" s="332">
        <v>0</v>
      </c>
      <c r="J28" s="2544"/>
    </row>
    <row r="29" spans="1:15" ht="93.75" hidden="1" x14ac:dyDescent="0.25">
      <c r="A29" s="2541"/>
      <c r="B29" s="2542"/>
      <c r="C29" s="351" t="s">
        <v>19</v>
      </c>
      <c r="D29" s="332">
        <f>D31</f>
        <v>0</v>
      </c>
      <c r="E29" s="332">
        <f>E31</f>
        <v>0</v>
      </c>
      <c r="F29" s="332">
        <v>0</v>
      </c>
      <c r="G29" s="2543"/>
      <c r="H29" s="332">
        <f>H30</f>
        <v>0</v>
      </c>
      <c r="I29" s="332">
        <v>0</v>
      </c>
      <c r="J29" s="2544"/>
    </row>
    <row r="30" spans="1:15" ht="18.75" hidden="1" x14ac:dyDescent="0.25">
      <c r="A30" s="2545" t="s">
        <v>10</v>
      </c>
      <c r="B30" s="2546" t="s">
        <v>778</v>
      </c>
      <c r="C30" s="353" t="s">
        <v>15</v>
      </c>
      <c r="D30" s="338">
        <f>D31</f>
        <v>0</v>
      </c>
      <c r="E30" s="338">
        <f>E31</f>
        <v>0</v>
      </c>
      <c r="F30" s="338">
        <v>0</v>
      </c>
      <c r="G30" s="2528" t="s">
        <v>560</v>
      </c>
      <c r="H30" s="338">
        <f>H31</f>
        <v>0</v>
      </c>
      <c r="I30" s="338">
        <v>0</v>
      </c>
      <c r="J30" s="2528"/>
    </row>
    <row r="31" spans="1:15" ht="95.25" hidden="1" customHeight="1" x14ac:dyDescent="0.25">
      <c r="A31" s="2545"/>
      <c r="B31" s="2546"/>
      <c r="C31" s="353" t="s">
        <v>19</v>
      </c>
      <c r="D31" s="338">
        <f>D32+D33+D34</f>
        <v>0</v>
      </c>
      <c r="E31" s="338">
        <f>E32+E33+E34</f>
        <v>0</v>
      </c>
      <c r="F31" s="338">
        <v>0</v>
      </c>
      <c r="G31" s="2528"/>
      <c r="H31" s="338">
        <v>0</v>
      </c>
      <c r="I31" s="338">
        <v>0</v>
      </c>
      <c r="J31" s="2528"/>
    </row>
    <row r="32" spans="1:15" ht="93.75" hidden="1" customHeight="1" x14ac:dyDescent="0.25">
      <c r="A32" s="352" t="s">
        <v>75</v>
      </c>
      <c r="B32" s="353" t="s">
        <v>502</v>
      </c>
      <c r="C32" s="344" t="s">
        <v>19</v>
      </c>
      <c r="D32" s="338">
        <v>0</v>
      </c>
      <c r="E32" s="338">
        <v>0</v>
      </c>
      <c r="F32" s="338">
        <v>0</v>
      </c>
      <c r="G32" s="346"/>
      <c r="H32" s="338">
        <v>0</v>
      </c>
      <c r="I32" s="338">
        <v>0</v>
      </c>
      <c r="J32" s="346" t="s">
        <v>757</v>
      </c>
    </row>
    <row r="33" spans="1:20" ht="95.25" hidden="1" customHeight="1" x14ac:dyDescent="0.25">
      <c r="A33" s="352" t="s">
        <v>76</v>
      </c>
      <c r="B33" s="353" t="s">
        <v>503</v>
      </c>
      <c r="C33" s="344" t="s">
        <v>19</v>
      </c>
      <c r="D33" s="338">
        <v>0</v>
      </c>
      <c r="E33" s="338">
        <v>0</v>
      </c>
      <c r="F33" s="338">
        <v>0</v>
      </c>
      <c r="G33" s="346"/>
      <c r="H33" s="338">
        <v>0</v>
      </c>
      <c r="I33" s="338">
        <v>0</v>
      </c>
      <c r="J33" s="346" t="s">
        <v>757</v>
      </c>
      <c r="L33" s="82"/>
    </row>
    <row r="34" spans="1:20" ht="92.25" hidden="1" customHeight="1" x14ac:dyDescent="0.25">
      <c r="A34" s="352" t="s">
        <v>242</v>
      </c>
      <c r="B34" s="353" t="s">
        <v>447</v>
      </c>
      <c r="C34" s="344" t="s">
        <v>19</v>
      </c>
      <c r="D34" s="338">
        <v>0</v>
      </c>
      <c r="E34" s="338">
        <v>0</v>
      </c>
      <c r="F34" s="338">
        <v>0</v>
      </c>
      <c r="G34" s="346"/>
      <c r="H34" s="338">
        <v>0</v>
      </c>
      <c r="I34" s="338">
        <v>0</v>
      </c>
      <c r="J34" s="346" t="s">
        <v>757</v>
      </c>
    </row>
    <row r="35" spans="1:20" ht="19.5" customHeight="1" x14ac:dyDescent="0.25">
      <c r="A35" s="2550" t="s">
        <v>297</v>
      </c>
      <c r="B35" s="2553" t="s">
        <v>779</v>
      </c>
      <c r="C35" s="351" t="s">
        <v>15</v>
      </c>
      <c r="D35" s="332">
        <f>D36+D37</f>
        <v>852932.1</v>
      </c>
      <c r="E35" s="332">
        <f>E36+E37</f>
        <v>271313.3</v>
      </c>
      <c r="F35" s="332">
        <f t="shared" ref="F35:F76" si="5">E35/D35*100</f>
        <v>31.809484014026442</v>
      </c>
      <c r="G35" s="2556"/>
      <c r="H35" s="332">
        <f>H36+H37</f>
        <v>247009.5</v>
      </c>
      <c r="I35" s="332">
        <f t="shared" ref="I35:I76" si="6">H35/D35*100</f>
        <v>28.960042657557384</v>
      </c>
      <c r="J35" s="2559"/>
    </row>
    <row r="36" spans="1:20" ht="91.5" customHeight="1" x14ac:dyDescent="0.25">
      <c r="A36" s="2551"/>
      <c r="B36" s="2554"/>
      <c r="C36" s="351" t="s">
        <v>16</v>
      </c>
      <c r="D36" s="332">
        <f>D40+D91</f>
        <v>177841</v>
      </c>
      <c r="E36" s="332">
        <f>E40+E91</f>
        <v>34179.1</v>
      </c>
      <c r="F36" s="332">
        <f t="shared" si="5"/>
        <v>19.218909025477814</v>
      </c>
      <c r="G36" s="2557"/>
      <c r="H36" s="332">
        <f>H40+H91</f>
        <v>34179.1</v>
      </c>
      <c r="I36" s="332">
        <f t="shared" si="6"/>
        <v>19.218909025477814</v>
      </c>
      <c r="J36" s="2560"/>
    </row>
    <row r="37" spans="1:20" ht="90.75" customHeight="1" x14ac:dyDescent="0.25">
      <c r="A37" s="2551"/>
      <c r="B37" s="2554"/>
      <c r="C37" s="351" t="s">
        <v>19</v>
      </c>
      <c r="D37" s="332">
        <f>D41+D43+D46+D58+D84+D92</f>
        <v>675091.1</v>
      </c>
      <c r="E37" s="332">
        <f>E41+E43+E46+E58+E84+E92</f>
        <v>237134.19999999998</v>
      </c>
      <c r="F37" s="332">
        <f t="shared" si="5"/>
        <v>35.126251849565193</v>
      </c>
      <c r="G37" s="2557"/>
      <c r="H37" s="332">
        <f>H41+H43+H46+H58+H84+H92</f>
        <v>212830.4</v>
      </c>
      <c r="I37" s="332">
        <f t="shared" si="6"/>
        <v>31.526174763672639</v>
      </c>
      <c r="J37" s="2560"/>
      <c r="O37" s="78"/>
    </row>
    <row r="38" spans="1:20" ht="57" customHeight="1" x14ac:dyDescent="0.25">
      <c r="A38" s="2552"/>
      <c r="B38" s="2555"/>
      <c r="C38" s="351" t="s">
        <v>20</v>
      </c>
      <c r="D38" s="332">
        <f>D89</f>
        <v>1300</v>
      </c>
      <c r="E38" s="332">
        <f>E89</f>
        <v>0</v>
      </c>
      <c r="F38" s="332">
        <v>0</v>
      </c>
      <c r="G38" s="2558"/>
      <c r="H38" s="332">
        <f>H85</f>
        <v>0</v>
      </c>
      <c r="I38" s="332">
        <v>0</v>
      </c>
      <c r="J38" s="2561"/>
    </row>
    <row r="39" spans="1:20" ht="20.25" customHeight="1" x14ac:dyDescent="0.25">
      <c r="A39" s="2562" t="s">
        <v>65</v>
      </c>
      <c r="B39" s="2565" t="s">
        <v>504</v>
      </c>
      <c r="C39" s="344" t="s">
        <v>15</v>
      </c>
      <c r="D39" s="338">
        <f>D40+D41</f>
        <v>76806</v>
      </c>
      <c r="E39" s="338">
        <f>E40+E41</f>
        <v>0</v>
      </c>
      <c r="F39" s="338">
        <f t="shared" si="5"/>
        <v>0</v>
      </c>
      <c r="G39" s="2568" t="s">
        <v>780</v>
      </c>
      <c r="H39" s="338">
        <f>H40+H41</f>
        <v>0</v>
      </c>
      <c r="I39" s="338">
        <f t="shared" si="6"/>
        <v>0</v>
      </c>
      <c r="J39" s="2571" t="s">
        <v>912</v>
      </c>
    </row>
    <row r="40" spans="1:20" ht="75" customHeight="1" x14ac:dyDescent="0.25">
      <c r="A40" s="2563"/>
      <c r="B40" s="2566"/>
      <c r="C40" s="344" t="s">
        <v>16</v>
      </c>
      <c r="D40" s="338">
        <v>73306</v>
      </c>
      <c r="E40" s="338">
        <v>0</v>
      </c>
      <c r="F40" s="338">
        <f t="shared" si="5"/>
        <v>0</v>
      </c>
      <c r="G40" s="2569"/>
      <c r="H40" s="338">
        <v>0</v>
      </c>
      <c r="I40" s="338">
        <f t="shared" si="6"/>
        <v>0</v>
      </c>
      <c r="J40" s="2572"/>
    </row>
    <row r="41" spans="1:20" ht="91.5" customHeight="1" x14ac:dyDescent="0.25">
      <c r="A41" s="2564"/>
      <c r="B41" s="2567"/>
      <c r="C41" s="350" t="s">
        <v>19</v>
      </c>
      <c r="D41" s="337">
        <v>3500</v>
      </c>
      <c r="E41" s="337">
        <v>0</v>
      </c>
      <c r="F41" s="337">
        <f t="shared" si="5"/>
        <v>0</v>
      </c>
      <c r="G41" s="2570"/>
      <c r="H41" s="337">
        <v>0</v>
      </c>
      <c r="I41" s="337">
        <f t="shared" si="6"/>
        <v>0</v>
      </c>
      <c r="J41" s="2573"/>
    </row>
    <row r="42" spans="1:20" ht="21" customHeight="1" x14ac:dyDescent="0.25">
      <c r="A42" s="2547" t="s">
        <v>66</v>
      </c>
      <c r="B42" s="2548" t="s">
        <v>781</v>
      </c>
      <c r="C42" s="344" t="s">
        <v>15</v>
      </c>
      <c r="D42" s="338">
        <f>D43</f>
        <v>19840</v>
      </c>
      <c r="E42" s="338">
        <f>E43</f>
        <v>0</v>
      </c>
      <c r="F42" s="338">
        <f t="shared" si="5"/>
        <v>0</v>
      </c>
      <c r="G42" s="2549" t="s">
        <v>448</v>
      </c>
      <c r="H42" s="338">
        <f>H43</f>
        <v>0</v>
      </c>
      <c r="I42" s="338">
        <f t="shared" si="6"/>
        <v>0</v>
      </c>
      <c r="J42" s="2549"/>
    </row>
    <row r="43" spans="1:20" ht="96" customHeight="1" x14ac:dyDescent="0.25">
      <c r="A43" s="2547"/>
      <c r="B43" s="2548"/>
      <c r="C43" s="344" t="s">
        <v>19</v>
      </c>
      <c r="D43" s="338">
        <f>D44+D45</f>
        <v>19840</v>
      </c>
      <c r="E43" s="338">
        <f>E44+E45</f>
        <v>0</v>
      </c>
      <c r="F43" s="338">
        <f t="shared" si="5"/>
        <v>0</v>
      </c>
      <c r="G43" s="2549"/>
      <c r="H43" s="338">
        <v>0</v>
      </c>
      <c r="I43" s="338">
        <f t="shared" si="6"/>
        <v>0</v>
      </c>
      <c r="J43" s="2549"/>
    </row>
    <row r="44" spans="1:20" ht="88.5" customHeight="1" x14ac:dyDescent="0.25">
      <c r="A44" s="343" t="s">
        <v>449</v>
      </c>
      <c r="B44" s="105" t="s">
        <v>505</v>
      </c>
      <c r="C44" s="105" t="s">
        <v>19</v>
      </c>
      <c r="D44" s="338">
        <v>9840</v>
      </c>
      <c r="E44" s="338">
        <v>0</v>
      </c>
      <c r="F44" s="338">
        <f>E44/D44*100</f>
        <v>0</v>
      </c>
      <c r="G44" s="347"/>
      <c r="H44" s="338">
        <v>0</v>
      </c>
      <c r="I44" s="338">
        <f>H44/D44*100</f>
        <v>0</v>
      </c>
      <c r="J44" s="347" t="s">
        <v>782</v>
      </c>
      <c r="O44" s="82"/>
    </row>
    <row r="45" spans="1:20" ht="132.75" customHeight="1" x14ac:dyDescent="0.25">
      <c r="A45" s="343" t="s">
        <v>450</v>
      </c>
      <c r="B45" s="344" t="s">
        <v>506</v>
      </c>
      <c r="C45" s="344" t="s">
        <v>19</v>
      </c>
      <c r="D45" s="338">
        <v>10000</v>
      </c>
      <c r="E45" s="338">
        <v>0</v>
      </c>
      <c r="F45" s="338">
        <f t="shared" si="5"/>
        <v>0</v>
      </c>
      <c r="G45" s="347"/>
      <c r="H45" s="338">
        <v>0</v>
      </c>
      <c r="I45" s="338">
        <f t="shared" si="6"/>
        <v>0</v>
      </c>
      <c r="J45" s="347" t="s">
        <v>782</v>
      </c>
      <c r="K45" s="82"/>
      <c r="L45" s="82"/>
      <c r="T45" s="13" t="s">
        <v>514</v>
      </c>
    </row>
    <row r="46" spans="1:20" ht="96.75" customHeight="1" x14ac:dyDescent="0.25">
      <c r="A46" s="343" t="s">
        <v>103</v>
      </c>
      <c r="B46" s="344" t="s">
        <v>783</v>
      </c>
      <c r="C46" s="344" t="s">
        <v>19</v>
      </c>
      <c r="D46" s="338">
        <f>D48+D50+D52+D53+D54+D55+D56+D57</f>
        <v>639340.4</v>
      </c>
      <c r="E46" s="338">
        <f>E48+E50+E52+E53+E54+E55+E56+E57</f>
        <v>236822.19999999998</v>
      </c>
      <c r="F46" s="338">
        <f>E46/D46*100</f>
        <v>37.041644795167016</v>
      </c>
      <c r="G46" s="345" t="s">
        <v>451</v>
      </c>
      <c r="H46" s="338">
        <f>H48+H50+H52+H53+H54+H55+H56+H57</f>
        <v>212518.39999999999</v>
      </c>
      <c r="I46" s="338">
        <f t="shared" si="6"/>
        <v>33.240258241149782</v>
      </c>
      <c r="J46" s="345"/>
    </row>
    <row r="47" spans="1:20" ht="17.25" customHeight="1" x14ac:dyDescent="0.25">
      <c r="A47" s="2547" t="s">
        <v>521</v>
      </c>
      <c r="B47" s="2548" t="s">
        <v>42</v>
      </c>
      <c r="C47" s="344" t="s">
        <v>15</v>
      </c>
      <c r="D47" s="338">
        <f>D48</f>
        <v>521600</v>
      </c>
      <c r="E47" s="338">
        <f>E48</f>
        <v>219255.6</v>
      </c>
      <c r="F47" s="338">
        <f t="shared" si="5"/>
        <v>42.035199386503066</v>
      </c>
      <c r="G47" s="2549" t="s">
        <v>784</v>
      </c>
      <c r="H47" s="338">
        <f>H48</f>
        <v>195472.7</v>
      </c>
      <c r="I47" s="338">
        <f t="shared" si="6"/>
        <v>37.475594325153381</v>
      </c>
      <c r="J47" s="2549" t="s">
        <v>785</v>
      </c>
    </row>
    <row r="48" spans="1:20" ht="192" customHeight="1" x14ac:dyDescent="0.25">
      <c r="A48" s="2547"/>
      <c r="B48" s="2548"/>
      <c r="C48" s="344" t="s">
        <v>19</v>
      </c>
      <c r="D48" s="338">
        <v>521600</v>
      </c>
      <c r="E48" s="338">
        <v>219255.6</v>
      </c>
      <c r="F48" s="338">
        <f t="shared" si="5"/>
        <v>42.035199386503066</v>
      </c>
      <c r="G48" s="2549"/>
      <c r="H48" s="338">
        <v>195472.7</v>
      </c>
      <c r="I48" s="338">
        <f t="shared" si="6"/>
        <v>37.475594325153381</v>
      </c>
      <c r="J48" s="2549"/>
    </row>
    <row r="49" spans="1:12" ht="112.5" customHeight="1" x14ac:dyDescent="0.25">
      <c r="A49" s="2562" t="s">
        <v>522</v>
      </c>
      <c r="B49" s="2565" t="s">
        <v>44</v>
      </c>
      <c r="C49" s="344" t="s">
        <v>15</v>
      </c>
      <c r="D49" s="338">
        <f>D50</f>
        <v>74000</v>
      </c>
      <c r="E49" s="338">
        <f>E50</f>
        <v>10881.4</v>
      </c>
      <c r="F49" s="338">
        <f t="shared" si="5"/>
        <v>14.704594594594594</v>
      </c>
      <c r="G49" s="2578" t="s">
        <v>949</v>
      </c>
      <c r="H49" s="338">
        <f>H50</f>
        <v>10881.4</v>
      </c>
      <c r="I49" s="338">
        <f t="shared" si="6"/>
        <v>14.704594594594594</v>
      </c>
      <c r="J49" s="2578" t="s">
        <v>786</v>
      </c>
    </row>
    <row r="50" spans="1:12" ht="138.75" customHeight="1" x14ac:dyDescent="0.25">
      <c r="A50" s="2563"/>
      <c r="B50" s="2566"/>
      <c r="C50" s="2565" t="s">
        <v>19</v>
      </c>
      <c r="D50" s="2581">
        <v>74000</v>
      </c>
      <c r="E50" s="2581">
        <v>10881.4</v>
      </c>
      <c r="F50" s="2581">
        <f t="shared" si="5"/>
        <v>14.704594594594594</v>
      </c>
      <c r="G50" s="2579"/>
      <c r="H50" s="2581">
        <v>10881.4</v>
      </c>
      <c r="I50" s="2581">
        <f t="shared" si="6"/>
        <v>14.704594594594594</v>
      </c>
      <c r="J50" s="2579"/>
      <c r="L50" s="86"/>
    </row>
    <row r="51" spans="1:12" ht="75" customHeight="1" x14ac:dyDescent="0.25">
      <c r="A51" s="2564"/>
      <c r="B51" s="2567"/>
      <c r="C51" s="2567"/>
      <c r="D51" s="2582"/>
      <c r="E51" s="2582"/>
      <c r="F51" s="2582"/>
      <c r="G51" s="2580"/>
      <c r="H51" s="2582"/>
      <c r="I51" s="2582"/>
      <c r="J51" s="2580"/>
      <c r="L51" s="86"/>
    </row>
    <row r="52" spans="1:12" ht="207" customHeight="1" x14ac:dyDescent="0.25">
      <c r="A52" s="343" t="s">
        <v>523</v>
      </c>
      <c r="B52" s="344" t="s">
        <v>45</v>
      </c>
      <c r="C52" s="344" t="s">
        <v>19</v>
      </c>
      <c r="D52" s="338">
        <v>37105.4</v>
      </c>
      <c r="E52" s="338">
        <v>5940.9</v>
      </c>
      <c r="F52" s="338">
        <f t="shared" si="5"/>
        <v>16.010877123006352</v>
      </c>
      <c r="G52" s="345" t="s">
        <v>787</v>
      </c>
      <c r="H52" s="338">
        <v>5438.9</v>
      </c>
      <c r="I52" s="338">
        <f t="shared" si="6"/>
        <v>14.657974311016725</v>
      </c>
      <c r="J52" s="187" t="s">
        <v>785</v>
      </c>
      <c r="K52" s="82"/>
    </row>
    <row r="53" spans="1:12" ht="95.25" customHeight="1" x14ac:dyDescent="0.25">
      <c r="A53" s="343" t="s">
        <v>524</v>
      </c>
      <c r="B53" s="344" t="s">
        <v>46</v>
      </c>
      <c r="C53" s="344" t="s">
        <v>19</v>
      </c>
      <c r="D53" s="338">
        <v>1750</v>
      </c>
      <c r="E53" s="338">
        <v>437.5</v>
      </c>
      <c r="F53" s="338">
        <f t="shared" si="5"/>
        <v>25</v>
      </c>
      <c r="G53" s="335" t="s">
        <v>788</v>
      </c>
      <c r="H53" s="338">
        <v>437.5</v>
      </c>
      <c r="I53" s="338">
        <f t="shared" si="6"/>
        <v>25</v>
      </c>
      <c r="J53" s="187"/>
    </row>
    <row r="54" spans="1:12" ht="89.25" customHeight="1" x14ac:dyDescent="0.25">
      <c r="A54" s="343" t="s">
        <v>525</v>
      </c>
      <c r="B54" s="344" t="s">
        <v>47</v>
      </c>
      <c r="C54" s="344" t="s">
        <v>19</v>
      </c>
      <c r="D54" s="338">
        <v>1000</v>
      </c>
      <c r="E54" s="338">
        <v>250</v>
      </c>
      <c r="F54" s="338">
        <f t="shared" si="5"/>
        <v>25</v>
      </c>
      <c r="G54" s="345" t="s">
        <v>789</v>
      </c>
      <c r="H54" s="338">
        <v>250</v>
      </c>
      <c r="I54" s="338">
        <f t="shared" si="6"/>
        <v>25</v>
      </c>
      <c r="J54" s="187"/>
    </row>
    <row r="55" spans="1:12" ht="117.75" customHeight="1" x14ac:dyDescent="0.25">
      <c r="A55" s="343" t="s">
        <v>526</v>
      </c>
      <c r="B55" s="344" t="s">
        <v>452</v>
      </c>
      <c r="C55" s="344" t="s">
        <v>19</v>
      </c>
      <c r="D55" s="338">
        <v>800</v>
      </c>
      <c r="E55" s="338">
        <v>0</v>
      </c>
      <c r="F55" s="338">
        <f t="shared" si="5"/>
        <v>0</v>
      </c>
      <c r="G55" s="345"/>
      <c r="H55" s="338">
        <v>0</v>
      </c>
      <c r="I55" s="338">
        <f>H55/D55*100</f>
        <v>0</v>
      </c>
      <c r="J55" s="347" t="s">
        <v>790</v>
      </c>
    </row>
    <row r="56" spans="1:12" ht="150.75" customHeight="1" x14ac:dyDescent="0.25">
      <c r="A56" s="343" t="s">
        <v>527</v>
      </c>
      <c r="B56" s="344" t="s">
        <v>48</v>
      </c>
      <c r="C56" s="344" t="s">
        <v>19</v>
      </c>
      <c r="D56" s="338">
        <v>3000</v>
      </c>
      <c r="E56" s="338">
        <v>0</v>
      </c>
      <c r="F56" s="338">
        <f t="shared" si="5"/>
        <v>0</v>
      </c>
      <c r="G56" s="347"/>
      <c r="H56" s="338">
        <v>0</v>
      </c>
      <c r="I56" s="338">
        <f t="shared" si="6"/>
        <v>0</v>
      </c>
      <c r="J56" s="347" t="s">
        <v>790</v>
      </c>
    </row>
    <row r="57" spans="1:12" ht="210" customHeight="1" x14ac:dyDescent="0.25">
      <c r="A57" s="343" t="s">
        <v>528</v>
      </c>
      <c r="B57" s="344" t="s">
        <v>49</v>
      </c>
      <c r="C57" s="344" t="s">
        <v>19</v>
      </c>
      <c r="D57" s="338">
        <v>85</v>
      </c>
      <c r="E57" s="338">
        <v>56.8</v>
      </c>
      <c r="F57" s="338">
        <f t="shared" si="5"/>
        <v>66.82352941176471</v>
      </c>
      <c r="G57" s="345" t="s">
        <v>791</v>
      </c>
      <c r="H57" s="338">
        <v>37.9</v>
      </c>
      <c r="I57" s="338">
        <f t="shared" si="6"/>
        <v>44.588235294117645</v>
      </c>
      <c r="J57" s="347" t="s">
        <v>856</v>
      </c>
    </row>
    <row r="58" spans="1:12" ht="87.75" customHeight="1" x14ac:dyDescent="0.25">
      <c r="A58" s="343" t="s">
        <v>104</v>
      </c>
      <c r="B58" s="344" t="s">
        <v>453</v>
      </c>
      <c r="C58" s="344" t="s">
        <v>19</v>
      </c>
      <c r="D58" s="338">
        <f>D59+D61+D62+D64+D66+D67+D69+D70+D71+D73+D75+D77</f>
        <v>8604.7000000000007</v>
      </c>
      <c r="E58" s="338">
        <f>E60+E61+E63+E65+E66+E68+E69+E70+E72+E74+E76</f>
        <v>0</v>
      </c>
      <c r="F58" s="338">
        <f t="shared" si="5"/>
        <v>0</v>
      </c>
      <c r="G58" s="333" t="s">
        <v>454</v>
      </c>
      <c r="H58" s="338">
        <f>H60+H61+H63+H64+H68+H69+H70+H72+H74+H76</f>
        <v>0</v>
      </c>
      <c r="I58" s="338">
        <f t="shared" si="6"/>
        <v>0</v>
      </c>
      <c r="J58" s="345"/>
    </row>
    <row r="59" spans="1:12" ht="18" hidden="1" customHeight="1" x14ac:dyDescent="0.25">
      <c r="A59" s="2547" t="s">
        <v>455</v>
      </c>
      <c r="B59" s="2548" t="s">
        <v>792</v>
      </c>
      <c r="C59" s="344" t="s">
        <v>15</v>
      </c>
      <c r="D59" s="338">
        <f>D60</f>
        <v>0</v>
      </c>
      <c r="E59" s="338">
        <f>E60</f>
        <v>0</v>
      </c>
      <c r="F59" s="338">
        <v>0</v>
      </c>
      <c r="G59" s="2549"/>
      <c r="H59" s="338">
        <f>H60</f>
        <v>0</v>
      </c>
      <c r="I59" s="338">
        <v>0</v>
      </c>
      <c r="J59" s="2549" t="s">
        <v>757</v>
      </c>
    </row>
    <row r="60" spans="1:12" ht="145.5" hidden="1" customHeight="1" x14ac:dyDescent="0.25">
      <c r="A60" s="2547"/>
      <c r="B60" s="2548"/>
      <c r="C60" s="344" t="s">
        <v>19</v>
      </c>
      <c r="D60" s="338">
        <v>0</v>
      </c>
      <c r="E60" s="338">
        <v>0</v>
      </c>
      <c r="F60" s="338">
        <v>0</v>
      </c>
      <c r="G60" s="2549"/>
      <c r="H60" s="338">
        <v>0</v>
      </c>
      <c r="I60" s="338">
        <v>0</v>
      </c>
      <c r="J60" s="2549"/>
    </row>
    <row r="61" spans="1:12" ht="94.5" customHeight="1" x14ac:dyDescent="0.25">
      <c r="A61" s="343" t="s">
        <v>456</v>
      </c>
      <c r="B61" s="344" t="s">
        <v>457</v>
      </c>
      <c r="C61" s="344" t="s">
        <v>19</v>
      </c>
      <c r="D61" s="338">
        <v>200</v>
      </c>
      <c r="E61" s="338">
        <v>0</v>
      </c>
      <c r="F61" s="338">
        <f t="shared" si="5"/>
        <v>0</v>
      </c>
      <c r="G61" s="345" t="s">
        <v>793</v>
      </c>
      <c r="H61" s="338">
        <v>0</v>
      </c>
      <c r="I61" s="338">
        <f t="shared" si="6"/>
        <v>0</v>
      </c>
      <c r="J61" s="187"/>
    </row>
    <row r="62" spans="1:12" ht="24" customHeight="1" x14ac:dyDescent="0.25">
      <c r="A62" s="2562" t="s">
        <v>458</v>
      </c>
      <c r="B62" s="2565" t="s">
        <v>794</v>
      </c>
      <c r="C62" s="344" t="s">
        <v>15</v>
      </c>
      <c r="D62" s="338">
        <f>D63</f>
        <v>2000</v>
      </c>
      <c r="E62" s="338">
        <f>E63</f>
        <v>0</v>
      </c>
      <c r="F62" s="338">
        <f t="shared" si="5"/>
        <v>0</v>
      </c>
      <c r="G62" s="2574"/>
      <c r="H62" s="338">
        <f>H63</f>
        <v>0</v>
      </c>
      <c r="I62" s="338">
        <f t="shared" si="6"/>
        <v>0</v>
      </c>
      <c r="J62" s="2576" t="s">
        <v>790</v>
      </c>
    </row>
    <row r="63" spans="1:12" ht="99.75" customHeight="1" x14ac:dyDescent="0.25">
      <c r="A63" s="2564"/>
      <c r="B63" s="2567"/>
      <c r="C63" s="344" t="s">
        <v>19</v>
      </c>
      <c r="D63" s="338">
        <v>2000</v>
      </c>
      <c r="E63" s="338">
        <v>0</v>
      </c>
      <c r="F63" s="338">
        <f t="shared" si="5"/>
        <v>0</v>
      </c>
      <c r="G63" s="2575"/>
      <c r="H63" s="338">
        <v>0</v>
      </c>
      <c r="I63" s="338">
        <f t="shared" si="6"/>
        <v>0</v>
      </c>
      <c r="J63" s="2577"/>
    </row>
    <row r="64" spans="1:12" ht="23.25" customHeight="1" x14ac:dyDescent="0.25">
      <c r="A64" s="2562" t="s">
        <v>459</v>
      </c>
      <c r="B64" s="2565" t="s">
        <v>795</v>
      </c>
      <c r="C64" s="349" t="s">
        <v>15</v>
      </c>
      <c r="D64" s="336">
        <f>D65</f>
        <v>2000</v>
      </c>
      <c r="E64" s="336">
        <f>E65</f>
        <v>0</v>
      </c>
      <c r="F64" s="336">
        <f t="shared" si="5"/>
        <v>0</v>
      </c>
      <c r="G64" s="2565" t="s">
        <v>796</v>
      </c>
      <c r="H64" s="364">
        <f>H65</f>
        <v>0</v>
      </c>
      <c r="I64" s="336">
        <f t="shared" si="6"/>
        <v>0</v>
      </c>
      <c r="J64" s="2585" t="s">
        <v>950</v>
      </c>
    </row>
    <row r="65" spans="1:11" ht="127.5" customHeight="1" x14ac:dyDescent="0.25">
      <c r="A65" s="2564"/>
      <c r="B65" s="2567"/>
      <c r="C65" s="344" t="s">
        <v>19</v>
      </c>
      <c r="D65" s="338">
        <v>2000</v>
      </c>
      <c r="E65" s="338">
        <v>0</v>
      </c>
      <c r="F65" s="338">
        <f t="shared" si="5"/>
        <v>0</v>
      </c>
      <c r="G65" s="2567"/>
      <c r="H65" s="338">
        <v>0</v>
      </c>
      <c r="I65" s="338">
        <f t="shared" si="6"/>
        <v>0</v>
      </c>
      <c r="J65" s="2586"/>
    </row>
    <row r="66" spans="1:11" ht="92.25" hidden="1" customHeight="1" x14ac:dyDescent="0.25">
      <c r="A66" s="343" t="s">
        <v>460</v>
      </c>
      <c r="B66" s="344" t="s">
        <v>797</v>
      </c>
      <c r="C66" s="344" t="s">
        <v>19</v>
      </c>
      <c r="D66" s="338">
        <v>0</v>
      </c>
      <c r="E66" s="338">
        <v>0</v>
      </c>
      <c r="F66" s="338">
        <v>0</v>
      </c>
      <c r="G66" s="346"/>
      <c r="H66" s="338">
        <v>0</v>
      </c>
      <c r="I66" s="338">
        <v>0</v>
      </c>
      <c r="J66" s="346" t="s">
        <v>392</v>
      </c>
    </row>
    <row r="67" spans="1:11" ht="13.5" customHeight="1" x14ac:dyDescent="0.25">
      <c r="A67" s="2547" t="s">
        <v>461</v>
      </c>
      <c r="B67" s="2548" t="s">
        <v>52</v>
      </c>
      <c r="C67" s="188" t="s">
        <v>15</v>
      </c>
      <c r="D67" s="338">
        <f>D68</f>
        <v>500</v>
      </c>
      <c r="E67" s="338">
        <f>E68</f>
        <v>0</v>
      </c>
      <c r="F67" s="338">
        <f t="shared" si="5"/>
        <v>0</v>
      </c>
      <c r="G67" s="2528"/>
      <c r="H67" s="338">
        <f>H68</f>
        <v>0</v>
      </c>
      <c r="I67" s="338">
        <f t="shared" si="6"/>
        <v>0</v>
      </c>
      <c r="J67" s="2587" t="s">
        <v>790</v>
      </c>
    </row>
    <row r="68" spans="1:11" ht="100.5" customHeight="1" x14ac:dyDescent="0.25">
      <c r="A68" s="2547"/>
      <c r="B68" s="2548"/>
      <c r="C68" s="188" t="s">
        <v>19</v>
      </c>
      <c r="D68" s="338">
        <v>500</v>
      </c>
      <c r="E68" s="338">
        <v>0</v>
      </c>
      <c r="F68" s="338">
        <f t="shared" si="5"/>
        <v>0</v>
      </c>
      <c r="G68" s="2528"/>
      <c r="H68" s="338">
        <v>0</v>
      </c>
      <c r="I68" s="338">
        <f t="shared" si="6"/>
        <v>0</v>
      </c>
      <c r="J68" s="2587"/>
    </row>
    <row r="69" spans="1:11" ht="205.5" hidden="1" customHeight="1" x14ac:dyDescent="0.25">
      <c r="A69" s="343" t="s">
        <v>462</v>
      </c>
      <c r="B69" s="344" t="s">
        <v>798</v>
      </c>
      <c r="C69" s="105" t="s">
        <v>19</v>
      </c>
      <c r="D69" s="338">
        <v>0</v>
      </c>
      <c r="E69" s="338">
        <v>0</v>
      </c>
      <c r="F69" s="338">
        <v>0</v>
      </c>
      <c r="G69" s="346"/>
      <c r="H69" s="338">
        <v>0</v>
      </c>
      <c r="I69" s="338">
        <v>0</v>
      </c>
      <c r="J69" s="362" t="s">
        <v>757</v>
      </c>
    </row>
    <row r="70" spans="1:11" ht="101.25" hidden="1" customHeight="1" x14ac:dyDescent="0.25">
      <c r="A70" s="343" t="s">
        <v>463</v>
      </c>
      <c r="B70" s="344" t="s">
        <v>799</v>
      </c>
      <c r="C70" s="344" t="s">
        <v>19</v>
      </c>
      <c r="D70" s="338">
        <v>0</v>
      </c>
      <c r="E70" s="338">
        <v>0</v>
      </c>
      <c r="F70" s="338">
        <v>0</v>
      </c>
      <c r="G70" s="346"/>
      <c r="H70" s="338">
        <v>0</v>
      </c>
      <c r="I70" s="338">
        <v>0</v>
      </c>
      <c r="J70" s="346" t="s">
        <v>392</v>
      </c>
    </row>
    <row r="71" spans="1:11" ht="19.5" customHeight="1" x14ac:dyDescent="0.25">
      <c r="A71" s="2547" t="s">
        <v>529</v>
      </c>
      <c r="B71" s="2548" t="s">
        <v>800</v>
      </c>
      <c r="C71" s="188" t="s">
        <v>15</v>
      </c>
      <c r="D71" s="338">
        <f>D72</f>
        <v>704.7</v>
      </c>
      <c r="E71" s="338">
        <f>E72</f>
        <v>0</v>
      </c>
      <c r="F71" s="338">
        <f t="shared" si="5"/>
        <v>0</v>
      </c>
      <c r="G71" s="2528"/>
      <c r="H71" s="338">
        <f>H72</f>
        <v>0</v>
      </c>
      <c r="I71" s="338">
        <f t="shared" si="6"/>
        <v>0</v>
      </c>
      <c r="J71" s="2528" t="s">
        <v>790</v>
      </c>
    </row>
    <row r="72" spans="1:11" ht="93.75" customHeight="1" x14ac:dyDescent="0.25">
      <c r="A72" s="2547"/>
      <c r="B72" s="2548"/>
      <c r="C72" s="105" t="s">
        <v>19</v>
      </c>
      <c r="D72" s="338">
        <v>704.7</v>
      </c>
      <c r="E72" s="338">
        <v>0</v>
      </c>
      <c r="F72" s="338">
        <f t="shared" si="5"/>
        <v>0</v>
      </c>
      <c r="G72" s="2528"/>
      <c r="H72" s="338">
        <v>0</v>
      </c>
      <c r="I72" s="338">
        <f t="shared" si="6"/>
        <v>0</v>
      </c>
      <c r="J72" s="2528"/>
    </row>
    <row r="73" spans="1:11" ht="18.75" x14ac:dyDescent="0.25">
      <c r="A73" s="2547" t="s">
        <v>530</v>
      </c>
      <c r="B73" s="2548" t="s">
        <v>801</v>
      </c>
      <c r="C73" s="188" t="s">
        <v>15</v>
      </c>
      <c r="D73" s="338">
        <f>D74</f>
        <v>2500</v>
      </c>
      <c r="E73" s="338">
        <f>E74</f>
        <v>0</v>
      </c>
      <c r="F73" s="338">
        <f t="shared" si="5"/>
        <v>0</v>
      </c>
      <c r="G73" s="2583" t="s">
        <v>914</v>
      </c>
      <c r="H73" s="338">
        <f>H74</f>
        <v>0</v>
      </c>
      <c r="I73" s="338">
        <f t="shared" si="6"/>
        <v>0</v>
      </c>
      <c r="J73" s="2584" t="s">
        <v>913</v>
      </c>
    </row>
    <row r="74" spans="1:11" ht="93.75" customHeight="1" x14ac:dyDescent="0.25">
      <c r="A74" s="2547"/>
      <c r="B74" s="2548"/>
      <c r="C74" s="105" t="s">
        <v>19</v>
      </c>
      <c r="D74" s="338">
        <v>2500</v>
      </c>
      <c r="E74" s="338">
        <v>0</v>
      </c>
      <c r="F74" s="338">
        <f t="shared" si="5"/>
        <v>0</v>
      </c>
      <c r="G74" s="2583"/>
      <c r="H74" s="338">
        <v>0</v>
      </c>
      <c r="I74" s="338">
        <f t="shared" si="6"/>
        <v>0</v>
      </c>
      <c r="J74" s="2584"/>
    </row>
    <row r="75" spans="1:11" ht="19.5" customHeight="1" x14ac:dyDescent="0.25">
      <c r="A75" s="2547" t="s">
        <v>531</v>
      </c>
      <c r="B75" s="2548" t="s">
        <v>53</v>
      </c>
      <c r="C75" s="188" t="s">
        <v>15</v>
      </c>
      <c r="D75" s="338">
        <f>D76</f>
        <v>700</v>
      </c>
      <c r="E75" s="338">
        <f>E76</f>
        <v>0</v>
      </c>
      <c r="F75" s="338">
        <f t="shared" si="5"/>
        <v>0</v>
      </c>
      <c r="G75" s="2549"/>
      <c r="H75" s="338">
        <f>H76</f>
        <v>0</v>
      </c>
      <c r="I75" s="338">
        <f t="shared" si="6"/>
        <v>0</v>
      </c>
      <c r="J75" s="2549" t="s">
        <v>802</v>
      </c>
    </row>
    <row r="76" spans="1:11" ht="96.75" customHeight="1" x14ac:dyDescent="0.25">
      <c r="A76" s="2547"/>
      <c r="B76" s="2548"/>
      <c r="C76" s="105" t="s">
        <v>19</v>
      </c>
      <c r="D76" s="338">
        <v>700</v>
      </c>
      <c r="E76" s="338">
        <v>0</v>
      </c>
      <c r="F76" s="338">
        <f t="shared" si="5"/>
        <v>0</v>
      </c>
      <c r="G76" s="2549"/>
      <c r="H76" s="338">
        <v>0</v>
      </c>
      <c r="I76" s="338">
        <f t="shared" si="6"/>
        <v>0</v>
      </c>
      <c r="J76" s="2549"/>
    </row>
    <row r="77" spans="1:11" ht="115.5" customHeight="1" x14ac:dyDescent="0.25">
      <c r="A77" s="186" t="s">
        <v>532</v>
      </c>
      <c r="B77" s="105" t="s">
        <v>54</v>
      </c>
      <c r="C77" s="2588" t="s">
        <v>803</v>
      </c>
      <c r="D77" s="2588"/>
      <c r="E77" s="2588"/>
      <c r="F77" s="2588"/>
      <c r="G77" s="2588"/>
      <c r="H77" s="2588"/>
      <c r="I77" s="2588"/>
      <c r="J77" s="2588"/>
      <c r="K77" s="13" t="s">
        <v>804</v>
      </c>
    </row>
    <row r="78" spans="1:11" ht="59.25" customHeight="1" x14ac:dyDescent="0.25">
      <c r="A78" s="340" t="s">
        <v>533</v>
      </c>
      <c r="B78" s="341" t="s">
        <v>55</v>
      </c>
      <c r="C78" s="2588" t="s">
        <v>805</v>
      </c>
      <c r="D78" s="2588"/>
      <c r="E78" s="2588"/>
      <c r="F78" s="2588"/>
      <c r="G78" s="2588"/>
      <c r="H78" s="2588"/>
      <c r="I78" s="2588"/>
      <c r="J78" s="2588"/>
    </row>
    <row r="79" spans="1:11" ht="41.25" customHeight="1" x14ac:dyDescent="0.25">
      <c r="A79" s="189" t="s">
        <v>534</v>
      </c>
      <c r="B79" s="190" t="s">
        <v>56</v>
      </c>
      <c r="C79" s="2588"/>
      <c r="D79" s="2588"/>
      <c r="E79" s="2588"/>
      <c r="F79" s="2588"/>
      <c r="G79" s="2588"/>
      <c r="H79" s="2588"/>
      <c r="I79" s="2588"/>
      <c r="J79" s="2588"/>
    </row>
    <row r="80" spans="1:11" ht="92.25" customHeight="1" x14ac:dyDescent="0.25">
      <c r="A80" s="189" t="s">
        <v>535</v>
      </c>
      <c r="B80" s="341" t="s">
        <v>57</v>
      </c>
      <c r="C80" s="2588"/>
      <c r="D80" s="2588"/>
      <c r="E80" s="2588"/>
      <c r="F80" s="2588"/>
      <c r="G80" s="2588"/>
      <c r="H80" s="2588"/>
      <c r="I80" s="2588"/>
      <c r="J80" s="2588"/>
    </row>
    <row r="81" spans="1:11" ht="114.75" customHeight="1" x14ac:dyDescent="0.25">
      <c r="A81" s="189" t="s">
        <v>536</v>
      </c>
      <c r="B81" s="341" t="s">
        <v>806</v>
      </c>
      <c r="C81" s="2588" t="s">
        <v>807</v>
      </c>
      <c r="D81" s="2588"/>
      <c r="E81" s="2588"/>
      <c r="F81" s="2588"/>
      <c r="G81" s="2588"/>
      <c r="H81" s="2588"/>
      <c r="I81" s="2588"/>
      <c r="J81" s="2588"/>
    </row>
    <row r="82" spans="1:11" ht="132" customHeight="1" x14ac:dyDescent="0.25">
      <c r="A82" s="189" t="s">
        <v>537</v>
      </c>
      <c r="B82" s="341" t="s">
        <v>58</v>
      </c>
      <c r="C82" s="2589" t="s">
        <v>808</v>
      </c>
      <c r="D82" s="2590"/>
      <c r="E82" s="2590"/>
      <c r="F82" s="2590"/>
      <c r="G82" s="2590"/>
      <c r="H82" s="2590"/>
      <c r="I82" s="2590"/>
      <c r="J82" s="2591"/>
    </row>
    <row r="83" spans="1:11" ht="18" customHeight="1" x14ac:dyDescent="0.25">
      <c r="A83" s="2525" t="s">
        <v>105</v>
      </c>
      <c r="B83" s="2592" t="s">
        <v>464</v>
      </c>
      <c r="C83" s="341" t="s">
        <v>15</v>
      </c>
      <c r="D83" s="180">
        <f>D84+D85</f>
        <v>4050</v>
      </c>
      <c r="E83" s="180">
        <f>E84+E85</f>
        <v>312</v>
      </c>
      <c r="F83" s="338">
        <f>E83/D83*100</f>
        <v>7.7037037037037042</v>
      </c>
      <c r="G83" s="2593" t="s">
        <v>467</v>
      </c>
      <c r="H83" s="180">
        <f>H84+H85</f>
        <v>312</v>
      </c>
      <c r="I83" s="338">
        <f>H83/D83*100</f>
        <v>7.7037037037037042</v>
      </c>
      <c r="J83" s="2594"/>
    </row>
    <row r="84" spans="1:11" ht="90.75" customHeight="1" x14ac:dyDescent="0.25">
      <c r="A84" s="2525"/>
      <c r="B84" s="2592"/>
      <c r="C84" s="341" t="s">
        <v>19</v>
      </c>
      <c r="D84" s="180">
        <f>D86+D88</f>
        <v>2750</v>
      </c>
      <c r="E84" s="180">
        <f>E86+E88</f>
        <v>312</v>
      </c>
      <c r="F84" s="338">
        <f t="shared" ref="F84:F100" si="7">E84/D84*100</f>
        <v>11.345454545454546</v>
      </c>
      <c r="G84" s="2593"/>
      <c r="H84" s="180">
        <f>H86+H88</f>
        <v>312</v>
      </c>
      <c r="I84" s="338">
        <f t="shared" ref="I84:I100" si="8">H84/D84*100</f>
        <v>11.345454545454546</v>
      </c>
      <c r="J84" s="2594"/>
    </row>
    <row r="85" spans="1:11" ht="39" customHeight="1" x14ac:dyDescent="0.25">
      <c r="A85" s="2525"/>
      <c r="B85" s="2592"/>
      <c r="C85" s="341" t="s">
        <v>20</v>
      </c>
      <c r="D85" s="180">
        <f>D89</f>
        <v>1300</v>
      </c>
      <c r="E85" s="180">
        <f>E89</f>
        <v>0</v>
      </c>
      <c r="F85" s="338">
        <v>0</v>
      </c>
      <c r="G85" s="2593"/>
      <c r="H85" s="180">
        <f>H89</f>
        <v>0</v>
      </c>
      <c r="I85" s="338">
        <v>0</v>
      </c>
      <c r="J85" s="2594"/>
    </row>
    <row r="86" spans="1:11" ht="93.75" x14ac:dyDescent="0.25">
      <c r="A86" s="340" t="s">
        <v>465</v>
      </c>
      <c r="B86" s="341" t="s">
        <v>61</v>
      </c>
      <c r="C86" s="341" t="s">
        <v>19</v>
      </c>
      <c r="D86" s="180">
        <v>1250</v>
      </c>
      <c r="E86" s="180">
        <v>312</v>
      </c>
      <c r="F86" s="338">
        <f t="shared" si="7"/>
        <v>24.959999999999997</v>
      </c>
      <c r="G86" s="342" t="s">
        <v>809</v>
      </c>
      <c r="H86" s="180">
        <v>312</v>
      </c>
      <c r="I86" s="338">
        <f t="shared" si="8"/>
        <v>24.959999999999997</v>
      </c>
      <c r="J86" s="342"/>
    </row>
    <row r="87" spans="1:11" ht="20.25" customHeight="1" x14ac:dyDescent="0.25">
      <c r="A87" s="2611" t="s">
        <v>466</v>
      </c>
      <c r="B87" s="2614" t="s">
        <v>810</v>
      </c>
      <c r="C87" s="341" t="s">
        <v>15</v>
      </c>
      <c r="D87" s="180">
        <f>D88+D89</f>
        <v>2800</v>
      </c>
      <c r="E87" s="180">
        <f>E88+E89</f>
        <v>0</v>
      </c>
      <c r="F87" s="338">
        <f t="shared" si="7"/>
        <v>0</v>
      </c>
      <c r="G87" s="2617"/>
      <c r="H87" s="180">
        <f>H88+H89</f>
        <v>0</v>
      </c>
      <c r="I87" s="338">
        <f t="shared" si="8"/>
        <v>0</v>
      </c>
      <c r="J87" s="2620" t="s">
        <v>915</v>
      </c>
    </row>
    <row r="88" spans="1:11" ht="93.75" customHeight="1" x14ac:dyDescent="0.25">
      <c r="A88" s="2612"/>
      <c r="B88" s="2615"/>
      <c r="C88" s="341" t="s">
        <v>19</v>
      </c>
      <c r="D88" s="180">
        <v>1500</v>
      </c>
      <c r="E88" s="180">
        <v>0</v>
      </c>
      <c r="F88" s="338">
        <f t="shared" si="7"/>
        <v>0</v>
      </c>
      <c r="G88" s="2618"/>
      <c r="H88" s="180">
        <v>0</v>
      </c>
      <c r="I88" s="338">
        <f t="shared" si="8"/>
        <v>0</v>
      </c>
      <c r="J88" s="2621"/>
    </row>
    <row r="89" spans="1:11" ht="38.25" customHeight="1" x14ac:dyDescent="0.25">
      <c r="A89" s="2613"/>
      <c r="B89" s="2616"/>
      <c r="C89" s="339" t="s">
        <v>20</v>
      </c>
      <c r="D89" s="191">
        <v>1300</v>
      </c>
      <c r="E89" s="191">
        <v>0</v>
      </c>
      <c r="F89" s="338">
        <f t="shared" si="7"/>
        <v>0</v>
      </c>
      <c r="G89" s="2619"/>
      <c r="H89" s="191">
        <v>0</v>
      </c>
      <c r="I89" s="338">
        <f t="shared" si="8"/>
        <v>0</v>
      </c>
      <c r="J89" s="2622"/>
    </row>
    <row r="90" spans="1:11" ht="19.5" customHeight="1" x14ac:dyDescent="0.25">
      <c r="A90" s="2611" t="s">
        <v>429</v>
      </c>
      <c r="B90" s="2614" t="s">
        <v>811</v>
      </c>
      <c r="C90" s="339" t="s">
        <v>15</v>
      </c>
      <c r="D90" s="191">
        <f>D91+D92</f>
        <v>105591</v>
      </c>
      <c r="E90" s="191">
        <f>E91+E92</f>
        <v>34179.1</v>
      </c>
      <c r="F90" s="337">
        <f>E90/D90*100</f>
        <v>32.369330719474199</v>
      </c>
      <c r="G90" s="2617" t="s">
        <v>958</v>
      </c>
      <c r="H90" s="191">
        <f>H91+H92</f>
        <v>34179.1</v>
      </c>
      <c r="I90" s="337">
        <f>H90/D90*100</f>
        <v>32.369330719474199</v>
      </c>
      <c r="J90" s="2620"/>
    </row>
    <row r="91" spans="1:11" ht="100.5" customHeight="1" x14ac:dyDescent="0.25">
      <c r="A91" s="2612"/>
      <c r="B91" s="2615"/>
      <c r="C91" s="339" t="s">
        <v>16</v>
      </c>
      <c r="D91" s="191">
        <v>104535</v>
      </c>
      <c r="E91" s="191">
        <v>34179.1</v>
      </c>
      <c r="F91" s="385">
        <f>E91/D91*100</f>
        <v>32.69632180609365</v>
      </c>
      <c r="G91" s="2618"/>
      <c r="H91" s="191">
        <v>34179.1</v>
      </c>
      <c r="I91" s="337">
        <f>H91/D91*100</f>
        <v>32.69632180609365</v>
      </c>
      <c r="J91" s="2621"/>
      <c r="K91" s="82"/>
    </row>
    <row r="92" spans="1:11" ht="123" customHeight="1" x14ac:dyDescent="0.25">
      <c r="A92" s="2613"/>
      <c r="B92" s="2616"/>
      <c r="C92" s="339" t="s">
        <v>19</v>
      </c>
      <c r="D92" s="191">
        <v>1056</v>
      </c>
      <c r="E92" s="191">
        <v>0</v>
      </c>
      <c r="F92" s="337">
        <f>E92/D92*100</f>
        <v>0</v>
      </c>
      <c r="G92" s="2619"/>
      <c r="H92" s="191">
        <v>0</v>
      </c>
      <c r="I92" s="337">
        <f>H92/D92*100</f>
        <v>0</v>
      </c>
      <c r="J92" s="2622"/>
    </row>
    <row r="93" spans="1:11" ht="20.25" customHeight="1" x14ac:dyDescent="0.25">
      <c r="A93" s="2595"/>
      <c r="B93" s="2598" t="s">
        <v>63</v>
      </c>
      <c r="C93" s="361" t="s">
        <v>15</v>
      </c>
      <c r="D93" s="96">
        <f>D94+D95+D96</f>
        <v>854232.1</v>
      </c>
      <c r="E93" s="96">
        <f>E94+E95+E96</f>
        <v>271313.3</v>
      </c>
      <c r="F93" s="332">
        <f t="shared" si="7"/>
        <v>31.761075239387516</v>
      </c>
      <c r="G93" s="2601"/>
      <c r="H93" s="96">
        <f>H94+H95+H96</f>
        <v>247009.57</v>
      </c>
      <c r="I93" s="332">
        <f t="shared" si="8"/>
        <v>28.915978455972329</v>
      </c>
      <c r="J93" s="2604"/>
    </row>
    <row r="94" spans="1:11" ht="87.75" customHeight="1" x14ac:dyDescent="0.25">
      <c r="A94" s="2596"/>
      <c r="B94" s="2599"/>
      <c r="C94" s="184" t="s">
        <v>16</v>
      </c>
      <c r="D94" s="96">
        <f>D36</f>
        <v>177841</v>
      </c>
      <c r="E94" s="96">
        <f>E36</f>
        <v>34179.1</v>
      </c>
      <c r="F94" s="332">
        <f t="shared" si="7"/>
        <v>19.218909025477814</v>
      </c>
      <c r="G94" s="2602"/>
      <c r="H94" s="96">
        <f>H36</f>
        <v>34179.1</v>
      </c>
      <c r="I94" s="332">
        <f t="shared" si="8"/>
        <v>19.218909025477814</v>
      </c>
      <c r="J94" s="2605"/>
    </row>
    <row r="95" spans="1:11" ht="91.5" customHeight="1" x14ac:dyDescent="0.25">
      <c r="A95" s="2596"/>
      <c r="B95" s="2599"/>
      <c r="C95" s="361" t="s">
        <v>19</v>
      </c>
      <c r="D95" s="332">
        <f>D29+D37</f>
        <v>675091.1</v>
      </c>
      <c r="E95" s="332">
        <f>E37</f>
        <v>237134.19999999998</v>
      </c>
      <c r="F95" s="332">
        <f t="shared" si="7"/>
        <v>35.126251849565193</v>
      </c>
      <c r="G95" s="2602"/>
      <c r="H95" s="332">
        <v>212830.47</v>
      </c>
      <c r="I95" s="332">
        <f t="shared" si="8"/>
        <v>31.52618513264358</v>
      </c>
      <c r="J95" s="2605"/>
    </row>
    <row r="96" spans="1:11" ht="57.75" customHeight="1" x14ac:dyDescent="0.25">
      <c r="A96" s="2597"/>
      <c r="B96" s="2600"/>
      <c r="C96" s="366" t="s">
        <v>20</v>
      </c>
      <c r="D96" s="334">
        <f>D38</f>
        <v>1300</v>
      </c>
      <c r="E96" s="334">
        <f>E38</f>
        <v>0</v>
      </c>
      <c r="F96" s="334">
        <v>0</v>
      </c>
      <c r="G96" s="2603"/>
      <c r="H96" s="334">
        <f>H38</f>
        <v>0</v>
      </c>
      <c r="I96" s="334">
        <v>0</v>
      </c>
      <c r="J96" s="2606"/>
    </row>
    <row r="97" spans="1:10" ht="18.75" x14ac:dyDescent="0.25">
      <c r="A97" s="2607"/>
      <c r="B97" s="2608" t="s">
        <v>23</v>
      </c>
      <c r="C97" s="184" t="s">
        <v>15</v>
      </c>
      <c r="D97" s="177">
        <f>D98+D99+D100</f>
        <v>929514</v>
      </c>
      <c r="E97" s="177">
        <f>E98+E99+E100</f>
        <v>290582.89999999997</v>
      </c>
      <c r="F97" s="332">
        <f t="shared" si="7"/>
        <v>31.261809935084351</v>
      </c>
      <c r="G97" s="2594"/>
      <c r="H97" s="177">
        <f>H98+H99+H100</f>
        <v>265949.47000000003</v>
      </c>
      <c r="I97" s="332">
        <f t="shared" si="8"/>
        <v>28.611669108803099</v>
      </c>
      <c r="J97" s="2594"/>
    </row>
    <row r="98" spans="1:10" ht="75" x14ac:dyDescent="0.25">
      <c r="A98" s="2607"/>
      <c r="B98" s="2609"/>
      <c r="C98" s="184" t="s">
        <v>16</v>
      </c>
      <c r="D98" s="177">
        <f t="shared" ref="D98:E100" si="9">D24+D94</f>
        <v>184782</v>
      </c>
      <c r="E98" s="177">
        <f t="shared" si="9"/>
        <v>36261.4</v>
      </c>
      <c r="F98" s="332">
        <f t="shared" si="7"/>
        <v>19.623881113961318</v>
      </c>
      <c r="G98" s="2594"/>
      <c r="H98" s="177">
        <f>H24+H94</f>
        <v>36261.4</v>
      </c>
      <c r="I98" s="332">
        <f t="shared" si="8"/>
        <v>19.623881113961318</v>
      </c>
      <c r="J98" s="2594"/>
    </row>
    <row r="99" spans="1:10" ht="93.75" x14ac:dyDescent="0.25">
      <c r="A99" s="2607"/>
      <c r="B99" s="2609"/>
      <c r="C99" s="184" t="s">
        <v>19</v>
      </c>
      <c r="D99" s="177">
        <f t="shared" si="9"/>
        <v>728278</v>
      </c>
      <c r="E99" s="177">
        <f t="shared" si="9"/>
        <v>254321.49999999997</v>
      </c>
      <c r="F99" s="332">
        <f t="shared" si="7"/>
        <v>34.920936785128752</v>
      </c>
      <c r="G99" s="2594"/>
      <c r="H99" s="177">
        <f>H25+H95</f>
        <v>229688.07</v>
      </c>
      <c r="I99" s="332">
        <f t="shared" si="8"/>
        <v>31.538515511933628</v>
      </c>
      <c r="J99" s="2594"/>
    </row>
    <row r="100" spans="1:10" ht="57" customHeight="1" x14ac:dyDescent="0.25">
      <c r="A100" s="2607"/>
      <c r="B100" s="2610"/>
      <c r="C100" s="184" t="s">
        <v>20</v>
      </c>
      <c r="D100" s="177">
        <f t="shared" si="9"/>
        <v>16454</v>
      </c>
      <c r="E100" s="177">
        <f t="shared" si="9"/>
        <v>0</v>
      </c>
      <c r="F100" s="332">
        <f t="shared" si="7"/>
        <v>0</v>
      </c>
      <c r="G100" s="2594"/>
      <c r="H100" s="177">
        <f>H26+H96</f>
        <v>0</v>
      </c>
      <c r="I100" s="332">
        <f t="shared" si="8"/>
        <v>0</v>
      </c>
      <c r="J100" s="2594"/>
    </row>
    <row r="102" spans="1:10" x14ac:dyDescent="0.25">
      <c r="E102" s="78"/>
    </row>
  </sheetData>
  <mergeCells count="112">
    <mergeCell ref="A93:A96"/>
    <mergeCell ref="B93:B96"/>
    <mergeCell ref="G93:G96"/>
    <mergeCell ref="J93:J96"/>
    <mergeCell ref="A97:A100"/>
    <mergeCell ref="B97:B100"/>
    <mergeCell ref="G97:G100"/>
    <mergeCell ref="J97:J100"/>
    <mergeCell ref="A87:A89"/>
    <mergeCell ref="B87:B89"/>
    <mergeCell ref="G87:G89"/>
    <mergeCell ref="J87:J89"/>
    <mergeCell ref="A90:A92"/>
    <mergeCell ref="B90:B92"/>
    <mergeCell ref="G90:G92"/>
    <mergeCell ref="J90:J92"/>
    <mergeCell ref="C81:J81"/>
    <mergeCell ref="C82:J82"/>
    <mergeCell ref="A83:A85"/>
    <mergeCell ref="B83:B85"/>
    <mergeCell ref="G83:G85"/>
    <mergeCell ref="J83:J85"/>
    <mergeCell ref="A75:A76"/>
    <mergeCell ref="B75:B76"/>
    <mergeCell ref="G75:G76"/>
    <mergeCell ref="J75:J76"/>
    <mergeCell ref="C77:J77"/>
    <mergeCell ref="C78:J80"/>
    <mergeCell ref="A71:A72"/>
    <mergeCell ref="B71:B72"/>
    <mergeCell ref="G71:G72"/>
    <mergeCell ref="J71:J72"/>
    <mergeCell ref="A73:A74"/>
    <mergeCell ref="B73:B74"/>
    <mergeCell ref="G73:G74"/>
    <mergeCell ref="J73:J74"/>
    <mergeCell ref="A64:A65"/>
    <mergeCell ref="B64:B65"/>
    <mergeCell ref="G64:G65"/>
    <mergeCell ref="J64:J65"/>
    <mergeCell ref="A67:A68"/>
    <mergeCell ref="B67:B68"/>
    <mergeCell ref="G67:G68"/>
    <mergeCell ref="J67:J68"/>
    <mergeCell ref="A59:A60"/>
    <mergeCell ref="B59:B60"/>
    <mergeCell ref="G59:G60"/>
    <mergeCell ref="J59:J60"/>
    <mergeCell ref="A62:A63"/>
    <mergeCell ref="B62:B63"/>
    <mergeCell ref="G62:G63"/>
    <mergeCell ref="J62:J63"/>
    <mergeCell ref="A49:A51"/>
    <mergeCell ref="B49:B51"/>
    <mergeCell ref="G49:G51"/>
    <mergeCell ref="J49:J51"/>
    <mergeCell ref="C50:C51"/>
    <mergeCell ref="D50:D51"/>
    <mergeCell ref="E50:E51"/>
    <mergeCell ref="F50:F51"/>
    <mergeCell ref="H50:H51"/>
    <mergeCell ref="I50:I51"/>
    <mergeCell ref="A42:A43"/>
    <mergeCell ref="B42:B43"/>
    <mergeCell ref="G42:G43"/>
    <mergeCell ref="J42:J43"/>
    <mergeCell ref="A47:A48"/>
    <mergeCell ref="B47:B48"/>
    <mergeCell ref="G47:G48"/>
    <mergeCell ref="J47:J48"/>
    <mergeCell ref="A35:A38"/>
    <mergeCell ref="B35:B38"/>
    <mergeCell ref="G35:G38"/>
    <mergeCell ref="J35:J38"/>
    <mergeCell ref="A39:A41"/>
    <mergeCell ref="B39:B41"/>
    <mergeCell ref="G39:G41"/>
    <mergeCell ref="J39:J41"/>
    <mergeCell ref="A27:J27"/>
    <mergeCell ref="A28:A29"/>
    <mergeCell ref="B28:B29"/>
    <mergeCell ref="G28:G29"/>
    <mergeCell ref="J28:J29"/>
    <mergeCell ref="A30:A31"/>
    <mergeCell ref="B30:B31"/>
    <mergeCell ref="G30:G31"/>
    <mergeCell ref="J30:J31"/>
    <mergeCell ref="A19:A20"/>
    <mergeCell ref="B19:B20"/>
    <mergeCell ref="G19:G20"/>
    <mergeCell ref="J19:J20"/>
    <mergeCell ref="A23:A25"/>
    <mergeCell ref="B23:B25"/>
    <mergeCell ref="G23:G25"/>
    <mergeCell ref="J23:J25"/>
    <mergeCell ref="A12:A14"/>
    <mergeCell ref="B12:B14"/>
    <mergeCell ref="G12:G14"/>
    <mergeCell ref="J12:J14"/>
    <mergeCell ref="A16:A17"/>
    <mergeCell ref="B16:B17"/>
    <mergeCell ref="G16:G17"/>
    <mergeCell ref="J16:J17"/>
    <mergeCell ref="A1:J1"/>
    <mergeCell ref="A2:J2"/>
    <mergeCell ref="A3:J3"/>
    <mergeCell ref="A4:J4"/>
    <mergeCell ref="A7:J7"/>
    <mergeCell ref="A8:A11"/>
    <mergeCell ref="B8:B11"/>
    <mergeCell ref="G8:G11"/>
    <mergeCell ref="J8:J11"/>
  </mergeCells>
  <pageMargins left="0.78740157480314965" right="0.39370078740157483" top="0.78740157480314965" bottom="0.78740157480314965" header="0.31496062992125984" footer="0.39370078740157483"/>
  <pageSetup paperSize="9" scale="62" firstPageNumber="152" orientation="landscape" useFirstPageNumber="1" r:id="rId1"/>
  <headerFooter>
    <oddFooter>&amp;R&amp;"Times New Roman,обычный"&amp;14&amp;P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U82"/>
  <sheetViews>
    <sheetView topLeftCell="A72" zoomScale="70" zoomScaleNormal="70" zoomScalePageLayoutView="40" workbookViewId="0">
      <selection activeCell="J73" sqref="J73"/>
    </sheetView>
  </sheetViews>
  <sheetFormatPr defaultColWidth="9.140625" defaultRowHeight="15" x14ac:dyDescent="0.25"/>
  <cols>
    <col min="1" max="1" width="8.7109375" style="1460" customWidth="1"/>
    <col min="2" max="2" width="45.7109375" style="1460" customWidth="1"/>
    <col min="3" max="3" width="15.7109375" style="1460" customWidth="1"/>
    <col min="4" max="5" width="17.7109375" style="1460" customWidth="1"/>
    <col min="6" max="6" width="16.140625" style="1460" customWidth="1"/>
    <col min="7" max="7" width="35.7109375" style="1461" customWidth="1"/>
    <col min="8" max="8" width="17.42578125" style="1460" customWidth="1"/>
    <col min="9" max="9" width="16.28515625" style="1460" customWidth="1"/>
    <col min="10" max="10" width="24" style="1487" customWidth="1"/>
    <col min="11" max="11" width="9.140625" style="1460" hidden="1" customWidth="1"/>
    <col min="12" max="16384" width="9.140625" style="1460"/>
  </cols>
  <sheetData>
    <row r="1" spans="1:21" ht="27" customHeight="1" x14ac:dyDescent="0.25">
      <c r="J1" s="1462"/>
    </row>
    <row r="2" spans="1:21" ht="45" customHeight="1" x14ac:dyDescent="0.25">
      <c r="A2" s="1956" t="s">
        <v>1734</v>
      </c>
      <c r="B2" s="1956"/>
      <c r="C2" s="1956"/>
      <c r="D2" s="1956"/>
      <c r="E2" s="1956"/>
      <c r="F2" s="1956"/>
      <c r="G2" s="1956"/>
      <c r="H2" s="1956"/>
      <c r="I2" s="1956"/>
      <c r="J2" s="1956"/>
    </row>
    <row r="3" spans="1:21" ht="47.45" customHeight="1" x14ac:dyDescent="0.25">
      <c r="A3" s="1956" t="s">
        <v>1283</v>
      </c>
      <c r="B3" s="1956"/>
      <c r="C3" s="1956"/>
      <c r="D3" s="1956"/>
      <c r="E3" s="1956"/>
      <c r="F3" s="1956"/>
      <c r="G3" s="1956"/>
      <c r="H3" s="1956"/>
      <c r="I3" s="1956"/>
      <c r="J3" s="1956"/>
      <c r="K3" s="1460" t="s">
        <v>804</v>
      </c>
    </row>
    <row r="4" spans="1:21" ht="23.45" customHeight="1" x14ac:dyDescent="0.25">
      <c r="A4" s="1956" t="s">
        <v>1473</v>
      </c>
      <c r="B4" s="1956"/>
      <c r="C4" s="1956"/>
      <c r="D4" s="1956"/>
      <c r="E4" s="1956"/>
      <c r="F4" s="1956"/>
      <c r="G4" s="1956"/>
      <c r="H4" s="1956"/>
      <c r="I4" s="1956"/>
      <c r="J4" s="1956"/>
    </row>
    <row r="5" spans="1:21" ht="18.75" x14ac:dyDescent="0.3">
      <c r="A5" s="157"/>
      <c r="B5" s="749"/>
      <c r="C5" s="749"/>
      <c r="D5" s="749"/>
      <c r="E5" s="749"/>
      <c r="F5" s="749"/>
      <c r="G5" s="550"/>
      <c r="H5" s="1303"/>
      <c r="I5" s="1303"/>
      <c r="J5" s="551"/>
    </row>
    <row r="6" spans="1:21" ht="117.6" customHeight="1" x14ac:dyDescent="0.25">
      <c r="A6" s="1306" t="s">
        <v>1</v>
      </c>
      <c r="B6" s="1307" t="s">
        <v>2</v>
      </c>
      <c r="C6" s="1307" t="s">
        <v>3</v>
      </c>
      <c r="D6" s="1308" t="s">
        <v>1459</v>
      </c>
      <c r="E6" s="1309" t="s">
        <v>1460</v>
      </c>
      <c r="F6" s="1309" t="s">
        <v>4</v>
      </c>
      <c r="G6" s="1307" t="s">
        <v>5</v>
      </c>
      <c r="H6" s="1307" t="s">
        <v>1461</v>
      </c>
      <c r="I6" s="1307" t="s">
        <v>6</v>
      </c>
      <c r="J6" s="1463" t="s">
        <v>7</v>
      </c>
    </row>
    <row r="7" spans="1:21" ht="18" customHeight="1" x14ac:dyDescent="0.25">
      <c r="A7" s="1307">
        <v>1</v>
      </c>
      <c r="B7" s="1307">
        <v>2</v>
      </c>
      <c r="C7" s="1307">
        <v>3</v>
      </c>
      <c r="D7" s="1307">
        <v>4</v>
      </c>
      <c r="E7" s="1307">
        <v>5</v>
      </c>
      <c r="F7" s="1307">
        <v>6</v>
      </c>
      <c r="G7" s="1307">
        <v>7</v>
      </c>
      <c r="H7" s="1307">
        <v>8</v>
      </c>
      <c r="I7" s="1307">
        <v>9</v>
      </c>
      <c r="J7" s="1307">
        <v>10</v>
      </c>
    </row>
    <row r="8" spans="1:21" ht="39.6" customHeight="1" x14ac:dyDescent="0.25">
      <c r="A8" s="2625" t="s">
        <v>1807</v>
      </c>
      <c r="B8" s="2625"/>
      <c r="C8" s="2625"/>
      <c r="D8" s="2625"/>
      <c r="E8" s="2625"/>
      <c r="F8" s="2625"/>
      <c r="G8" s="2625"/>
      <c r="H8" s="2625"/>
      <c r="I8" s="2625"/>
      <c r="J8" s="2625"/>
    </row>
    <row r="9" spans="1:21" ht="102.75" customHeight="1" x14ac:dyDescent="0.25">
      <c r="A9" s="1464" t="s">
        <v>9</v>
      </c>
      <c r="B9" s="1465" t="s">
        <v>424</v>
      </c>
      <c r="C9" s="1466" t="s">
        <v>19</v>
      </c>
      <c r="D9" s="1312">
        <f>D10+D11+D12+D13+D14+D15+D16</f>
        <v>73631.149999999994</v>
      </c>
      <c r="E9" s="1312">
        <f>E10+E11+E12+E13+E14+E15+E16</f>
        <v>16942.067000000003</v>
      </c>
      <c r="F9" s="1312">
        <f>E9/D9*100</f>
        <v>23.009374429164836</v>
      </c>
      <c r="G9" s="1335"/>
      <c r="H9" s="1312">
        <f>H10+H11+H12+H13+H14+H15+H16</f>
        <v>16942.067000000003</v>
      </c>
      <c r="I9" s="1312">
        <f>H9/D9*100</f>
        <v>23.009374429164836</v>
      </c>
      <c r="J9" s="1466"/>
    </row>
    <row r="10" spans="1:21" ht="214.5" customHeight="1" x14ac:dyDescent="0.25">
      <c r="A10" s="1439" t="s">
        <v>21</v>
      </c>
      <c r="B10" s="1467" t="s">
        <v>1314</v>
      </c>
      <c r="C10" s="1468" t="s">
        <v>19</v>
      </c>
      <c r="D10" s="1324">
        <v>568</v>
      </c>
      <c r="E10" s="1316">
        <v>32</v>
      </c>
      <c r="F10" s="1324">
        <f t="shared" ref="F10:F14" si="0">E10/D10*100</f>
        <v>5.6338028169014089</v>
      </c>
      <c r="G10" s="1323" t="s">
        <v>1863</v>
      </c>
      <c r="H10" s="1316">
        <v>32</v>
      </c>
      <c r="I10" s="1324">
        <f t="shared" ref="I10:I67" si="1">H10/D10*100</f>
        <v>5.6338028169014089</v>
      </c>
      <c r="J10" s="1468" t="s">
        <v>1703</v>
      </c>
    </row>
    <row r="11" spans="1:21" ht="379.5" customHeight="1" x14ac:dyDescent="0.25">
      <c r="A11" s="1439" t="s">
        <v>25</v>
      </c>
      <c r="B11" s="1469" t="s">
        <v>1735</v>
      </c>
      <c r="C11" s="1468" t="s">
        <v>19</v>
      </c>
      <c r="D11" s="1324">
        <v>3907.65</v>
      </c>
      <c r="E11" s="1316">
        <v>552.67200000000003</v>
      </c>
      <c r="F11" s="1324">
        <f t="shared" si="0"/>
        <v>14.143334229012321</v>
      </c>
      <c r="G11" s="1323" t="s">
        <v>1800</v>
      </c>
      <c r="H11" s="1316">
        <v>552.67200000000003</v>
      </c>
      <c r="I11" s="1324">
        <f t="shared" si="1"/>
        <v>14.143334229012321</v>
      </c>
      <c r="J11" s="1468" t="s">
        <v>1703</v>
      </c>
      <c r="U11" s="1461"/>
    </row>
    <row r="12" spans="1:21" ht="409.5" customHeight="1" x14ac:dyDescent="0.25">
      <c r="A12" s="1449" t="s">
        <v>26</v>
      </c>
      <c r="B12" s="1470" t="s">
        <v>674</v>
      </c>
      <c r="C12" s="1471" t="s">
        <v>19</v>
      </c>
      <c r="D12" s="1324">
        <v>49810.7</v>
      </c>
      <c r="E12" s="1316">
        <v>12452.673000000001</v>
      </c>
      <c r="F12" s="1324">
        <f>E12/D12*100</f>
        <v>24.999995984798453</v>
      </c>
      <c r="G12" s="1472" t="s">
        <v>1990</v>
      </c>
      <c r="H12" s="1316">
        <v>12452.673000000001</v>
      </c>
      <c r="I12" s="1324">
        <f t="shared" si="1"/>
        <v>24.999995984798453</v>
      </c>
      <c r="J12" s="1468"/>
    </row>
    <row r="13" spans="1:21" ht="198" customHeight="1" x14ac:dyDescent="0.25">
      <c r="A13" s="1439" t="s">
        <v>50</v>
      </c>
      <c r="B13" s="1469" t="s">
        <v>1284</v>
      </c>
      <c r="C13" s="1468" t="s">
        <v>19</v>
      </c>
      <c r="D13" s="1324">
        <v>492</v>
      </c>
      <c r="E13" s="1316">
        <v>30</v>
      </c>
      <c r="F13" s="1324">
        <f t="shared" si="0"/>
        <v>6.0975609756097562</v>
      </c>
      <c r="G13" s="1323" t="s">
        <v>1736</v>
      </c>
      <c r="H13" s="1316">
        <v>30</v>
      </c>
      <c r="I13" s="1324">
        <f t="shared" si="1"/>
        <v>6.0975609756097562</v>
      </c>
      <c r="J13" s="1468" t="s">
        <v>623</v>
      </c>
    </row>
    <row r="14" spans="1:21" ht="195.75" customHeight="1" x14ac:dyDescent="0.25">
      <c r="A14" s="1439" t="s">
        <v>59</v>
      </c>
      <c r="B14" s="1469" t="s">
        <v>1285</v>
      </c>
      <c r="C14" s="1468" t="s">
        <v>19</v>
      </c>
      <c r="D14" s="1324">
        <v>13020.9</v>
      </c>
      <c r="E14" s="1316">
        <v>2499.9989999999998</v>
      </c>
      <c r="F14" s="1324">
        <f t="shared" si="0"/>
        <v>19.199894016542636</v>
      </c>
      <c r="G14" s="1323" t="s">
        <v>1991</v>
      </c>
      <c r="H14" s="1316">
        <f>E14</f>
        <v>2499.9989999999998</v>
      </c>
      <c r="I14" s="1324">
        <f t="shared" si="1"/>
        <v>19.199894016542636</v>
      </c>
      <c r="J14" s="1468" t="s">
        <v>623</v>
      </c>
    </row>
    <row r="15" spans="1:21" ht="294" customHeight="1" x14ac:dyDescent="0.25">
      <c r="A15" s="1449" t="s">
        <v>70</v>
      </c>
      <c r="B15" s="1469" t="s">
        <v>1286</v>
      </c>
      <c r="C15" s="1473" t="s">
        <v>19</v>
      </c>
      <c r="D15" s="1324">
        <v>39</v>
      </c>
      <c r="E15" s="1324">
        <v>39</v>
      </c>
      <c r="F15" s="1324">
        <f>E15/D15*100</f>
        <v>100</v>
      </c>
      <c r="G15" s="1323" t="s">
        <v>1392</v>
      </c>
      <c r="H15" s="1324">
        <v>39</v>
      </c>
      <c r="I15" s="1324">
        <f>H15/D15*100</f>
        <v>100</v>
      </c>
      <c r="J15" s="1468"/>
    </row>
    <row r="16" spans="1:21" ht="260.25" customHeight="1" x14ac:dyDescent="0.25">
      <c r="A16" s="1449" t="s">
        <v>324</v>
      </c>
      <c r="B16" s="1469" t="s">
        <v>1287</v>
      </c>
      <c r="C16" s="1468" t="s">
        <v>19</v>
      </c>
      <c r="D16" s="1324">
        <v>5792.9</v>
      </c>
      <c r="E16" s="1316">
        <v>1335.723</v>
      </c>
      <c r="F16" s="1324">
        <f>E16/D16*100</f>
        <v>23.057932986932279</v>
      </c>
      <c r="G16" s="1323" t="s">
        <v>1737</v>
      </c>
      <c r="H16" s="1316">
        <v>1335.723</v>
      </c>
      <c r="I16" s="1324">
        <f t="shared" si="1"/>
        <v>23.057932986932279</v>
      </c>
      <c r="J16" s="1468" t="s">
        <v>1738</v>
      </c>
    </row>
    <row r="17" spans="1:10" ht="102" customHeight="1" x14ac:dyDescent="0.25">
      <c r="A17" s="1464" t="s">
        <v>12</v>
      </c>
      <c r="B17" s="1434" t="s">
        <v>425</v>
      </c>
      <c r="C17" s="1466" t="s">
        <v>19</v>
      </c>
      <c r="D17" s="1312">
        <f>D18+D19</f>
        <v>1166.8599999999999</v>
      </c>
      <c r="E17" s="1312">
        <f>E18+E19</f>
        <v>231.6</v>
      </c>
      <c r="F17" s="1312">
        <f t="shared" ref="F17:F82" si="2">E17/D17*100</f>
        <v>19.848139451176664</v>
      </c>
      <c r="G17" s="1311"/>
      <c r="H17" s="1312">
        <f>H18+H19</f>
        <v>231.6</v>
      </c>
      <c r="I17" s="1312">
        <f t="shared" si="1"/>
        <v>19.848139451176664</v>
      </c>
      <c r="J17" s="1466"/>
    </row>
    <row r="18" spans="1:10" ht="282" customHeight="1" x14ac:dyDescent="0.25">
      <c r="A18" s="1439" t="s">
        <v>13</v>
      </c>
      <c r="B18" s="1469" t="s">
        <v>675</v>
      </c>
      <c r="C18" s="1468" t="s">
        <v>19</v>
      </c>
      <c r="D18" s="1324">
        <v>1050</v>
      </c>
      <c r="E18" s="1316">
        <v>180</v>
      </c>
      <c r="F18" s="1324">
        <f>E18/D18*100</f>
        <v>17.142857142857142</v>
      </c>
      <c r="G18" s="1323" t="s">
        <v>561</v>
      </c>
      <c r="H18" s="1316">
        <v>180</v>
      </c>
      <c r="I18" s="1324">
        <f>H18/D18*100</f>
        <v>17.142857142857142</v>
      </c>
      <c r="J18" s="1468"/>
    </row>
    <row r="19" spans="1:10" ht="293.25" customHeight="1" x14ac:dyDescent="0.25">
      <c r="A19" s="1439" t="s">
        <v>22</v>
      </c>
      <c r="B19" s="1469" t="s">
        <v>936</v>
      </c>
      <c r="C19" s="1468" t="s">
        <v>19</v>
      </c>
      <c r="D19" s="1324">
        <v>116.86</v>
      </c>
      <c r="E19" s="1316">
        <v>51.6</v>
      </c>
      <c r="F19" s="1324">
        <f>E19/D19*100</f>
        <v>44.155399623481088</v>
      </c>
      <c r="G19" s="1323" t="s">
        <v>1739</v>
      </c>
      <c r="H19" s="1316">
        <v>51.6</v>
      </c>
      <c r="I19" s="1324">
        <f>H19/D19*100</f>
        <v>44.155399623481088</v>
      </c>
      <c r="J19" s="1468"/>
    </row>
    <row r="20" spans="1:10" ht="102" customHeight="1" x14ac:dyDescent="0.25">
      <c r="A20" s="1724"/>
      <c r="B20" s="1729" t="s">
        <v>38</v>
      </c>
      <c r="C20" s="1731" t="s">
        <v>19</v>
      </c>
      <c r="D20" s="1719">
        <f>D9+D17</f>
        <v>74798.009999999995</v>
      </c>
      <c r="E20" s="1719">
        <f>E9+E17</f>
        <v>17173.667000000001</v>
      </c>
      <c r="F20" s="1719">
        <f t="shared" si="2"/>
        <v>22.960058696748753</v>
      </c>
      <c r="G20" s="1732"/>
      <c r="H20" s="1719">
        <f>H9+H17</f>
        <v>17173.667000000001</v>
      </c>
      <c r="I20" s="1719">
        <f>H20/D20*100</f>
        <v>22.960058696748753</v>
      </c>
      <c r="J20" s="1731"/>
    </row>
    <row r="21" spans="1:10" ht="18.75" customHeight="1" x14ac:dyDescent="0.25">
      <c r="A21" s="2100" t="s">
        <v>1740</v>
      </c>
      <c r="B21" s="2100"/>
      <c r="C21" s="2100"/>
      <c r="D21" s="2100"/>
      <c r="E21" s="2100"/>
      <c r="F21" s="2100"/>
      <c r="G21" s="2100"/>
      <c r="H21" s="2100"/>
      <c r="I21" s="2100"/>
      <c r="J21" s="2100"/>
    </row>
    <row r="22" spans="1:10" ht="24" customHeight="1" x14ac:dyDescent="0.25">
      <c r="A22" s="2623" t="s">
        <v>9</v>
      </c>
      <c r="B22" s="2624" t="s">
        <v>1741</v>
      </c>
      <c r="C22" s="1733" t="s">
        <v>15</v>
      </c>
      <c r="D22" s="1719">
        <f>D23+D24</f>
        <v>4798.1000000000004</v>
      </c>
      <c r="E22" s="1719">
        <f>E23+E24</f>
        <v>0</v>
      </c>
      <c r="F22" s="1719">
        <f t="shared" ref="F22:F30" si="3">E22/D22*100</f>
        <v>0</v>
      </c>
      <c r="G22" s="1732"/>
      <c r="H22" s="1719">
        <f>H23+H24</f>
        <v>0</v>
      </c>
      <c r="I22" s="1719">
        <f t="shared" ref="I22:I28" si="4">H22/D22*100</f>
        <v>0</v>
      </c>
      <c r="J22" s="1734"/>
    </row>
    <row r="23" spans="1:10" ht="79.5" customHeight="1" x14ac:dyDescent="0.25">
      <c r="A23" s="2623"/>
      <c r="B23" s="2624"/>
      <c r="C23" s="1733" t="s">
        <v>16</v>
      </c>
      <c r="D23" s="1719">
        <f>D26</f>
        <v>0</v>
      </c>
      <c r="E23" s="1719">
        <f>E26</f>
        <v>0</v>
      </c>
      <c r="F23" s="1719">
        <f>F26</f>
        <v>0</v>
      </c>
      <c r="G23" s="1732"/>
      <c r="H23" s="1719">
        <f>H26</f>
        <v>0</v>
      </c>
      <c r="I23" s="1719">
        <f>I26</f>
        <v>0</v>
      </c>
      <c r="J23" s="1734"/>
    </row>
    <row r="24" spans="1:10" ht="102" customHeight="1" x14ac:dyDescent="0.25">
      <c r="A24" s="2623"/>
      <c r="B24" s="2624"/>
      <c r="C24" s="1731" t="s">
        <v>19</v>
      </c>
      <c r="D24" s="1719">
        <f>D27</f>
        <v>4798.1000000000004</v>
      </c>
      <c r="E24" s="1719">
        <f>E27</f>
        <v>0</v>
      </c>
      <c r="F24" s="1719">
        <f t="shared" si="3"/>
        <v>0</v>
      </c>
      <c r="G24" s="1732"/>
      <c r="H24" s="1719">
        <f>H27</f>
        <v>0</v>
      </c>
      <c r="I24" s="1719">
        <f t="shared" si="4"/>
        <v>0</v>
      </c>
      <c r="J24" s="1734"/>
    </row>
    <row r="25" spans="1:10" ht="21.75" customHeight="1" x14ac:dyDescent="0.25">
      <c r="A25" s="2626" t="s">
        <v>21</v>
      </c>
      <c r="B25" s="2629" t="s">
        <v>1742</v>
      </c>
      <c r="C25" s="1454" t="s">
        <v>15</v>
      </c>
      <c r="D25" s="1476">
        <f>D26+D27</f>
        <v>4798.1000000000004</v>
      </c>
      <c r="E25" s="1476">
        <f>E26+E27</f>
        <v>0</v>
      </c>
      <c r="F25" s="1476">
        <f t="shared" si="3"/>
        <v>0</v>
      </c>
      <c r="G25" s="1938" t="s">
        <v>1992</v>
      </c>
      <c r="H25" s="1476">
        <f>H26+H27</f>
        <v>0</v>
      </c>
      <c r="I25" s="1476">
        <f t="shared" si="4"/>
        <v>0</v>
      </c>
      <c r="J25" s="2628" t="s">
        <v>1801</v>
      </c>
    </row>
    <row r="26" spans="1:10" ht="75" x14ac:dyDescent="0.25">
      <c r="A26" s="2626"/>
      <c r="B26" s="2630"/>
      <c r="C26" s="1454" t="s">
        <v>16</v>
      </c>
      <c r="D26" s="1476">
        <v>0</v>
      </c>
      <c r="E26" s="1476">
        <v>0</v>
      </c>
      <c r="F26" s="1476">
        <v>0</v>
      </c>
      <c r="G26" s="1938"/>
      <c r="H26" s="1476">
        <v>0</v>
      </c>
      <c r="I26" s="1476">
        <v>0</v>
      </c>
      <c r="J26" s="2628"/>
    </row>
    <row r="27" spans="1:10" ht="76.5" customHeight="1" x14ac:dyDescent="0.25">
      <c r="A27" s="2626"/>
      <c r="B27" s="2631"/>
      <c r="C27" s="1468" t="s">
        <v>19</v>
      </c>
      <c r="D27" s="1476">
        <v>4798.1000000000004</v>
      </c>
      <c r="E27" s="1476">
        <v>0</v>
      </c>
      <c r="F27" s="1476">
        <f t="shared" si="3"/>
        <v>0</v>
      </c>
      <c r="G27" s="1938"/>
      <c r="H27" s="1476">
        <v>0</v>
      </c>
      <c r="I27" s="1476">
        <f t="shared" si="4"/>
        <v>0</v>
      </c>
      <c r="J27" s="2628"/>
    </row>
    <row r="28" spans="1:10" ht="18" customHeight="1" x14ac:dyDescent="0.25">
      <c r="A28" s="2623"/>
      <c r="B28" s="2632" t="s">
        <v>68</v>
      </c>
      <c r="C28" s="1475" t="s">
        <v>15</v>
      </c>
      <c r="D28" s="1455">
        <f>D29+D30</f>
        <v>4798.1000000000004</v>
      </c>
      <c r="E28" s="1455">
        <f>E29+E30</f>
        <v>0</v>
      </c>
      <c r="F28" s="1455">
        <f t="shared" si="3"/>
        <v>0</v>
      </c>
      <c r="G28" s="2633"/>
      <c r="H28" s="1455">
        <f>H29+H30</f>
        <v>0</v>
      </c>
      <c r="I28" s="1455">
        <f t="shared" si="4"/>
        <v>0</v>
      </c>
      <c r="J28" s="2634"/>
    </row>
    <row r="29" spans="1:10" ht="78" customHeight="1" x14ac:dyDescent="0.25">
      <c r="A29" s="2623"/>
      <c r="B29" s="2632"/>
      <c r="C29" s="1475" t="s">
        <v>16</v>
      </c>
      <c r="D29" s="1455">
        <f>D23</f>
        <v>0</v>
      </c>
      <c r="E29" s="1455">
        <f>E23</f>
        <v>0</v>
      </c>
      <c r="F29" s="1455">
        <f>F24</f>
        <v>0</v>
      </c>
      <c r="G29" s="2633"/>
      <c r="H29" s="1455">
        <f>H23</f>
        <v>0</v>
      </c>
      <c r="I29" s="1455">
        <f>I24</f>
        <v>0</v>
      </c>
      <c r="J29" s="2634"/>
    </row>
    <row r="30" spans="1:10" ht="102.75" customHeight="1" x14ac:dyDescent="0.25">
      <c r="A30" s="2623"/>
      <c r="B30" s="2632"/>
      <c r="C30" s="1466" t="s">
        <v>19</v>
      </c>
      <c r="D30" s="1455">
        <f>D24</f>
        <v>4798.1000000000004</v>
      </c>
      <c r="E30" s="1455">
        <f>E24</f>
        <v>0</v>
      </c>
      <c r="F30" s="1455">
        <f t="shared" si="3"/>
        <v>0</v>
      </c>
      <c r="G30" s="2633"/>
      <c r="H30" s="1455">
        <f>H24</f>
        <v>0</v>
      </c>
      <c r="I30" s="1455">
        <f>H30/D30*100</f>
        <v>0</v>
      </c>
      <c r="J30" s="2634"/>
    </row>
    <row r="31" spans="1:10" ht="21" customHeight="1" x14ac:dyDescent="0.25">
      <c r="A31" s="2625" t="s">
        <v>554</v>
      </c>
      <c r="B31" s="2625"/>
      <c r="C31" s="2625"/>
      <c r="D31" s="2625"/>
      <c r="E31" s="2625"/>
      <c r="F31" s="2625"/>
      <c r="G31" s="2625"/>
      <c r="H31" s="2625"/>
      <c r="I31" s="2625"/>
      <c r="J31" s="2625"/>
    </row>
    <row r="32" spans="1:10" ht="102" customHeight="1" x14ac:dyDescent="0.25">
      <c r="A32" s="1724" t="s">
        <v>364</v>
      </c>
      <c r="B32" s="1725" t="s">
        <v>1315</v>
      </c>
      <c r="C32" s="1731" t="s">
        <v>19</v>
      </c>
      <c r="D32" s="1719">
        <f>D33</f>
        <v>1000</v>
      </c>
      <c r="E32" s="1719">
        <f>E33</f>
        <v>436.8</v>
      </c>
      <c r="F32" s="1719">
        <f t="shared" si="2"/>
        <v>43.68</v>
      </c>
      <c r="G32" s="1732"/>
      <c r="H32" s="1719">
        <f>E32</f>
        <v>436.8</v>
      </c>
      <c r="I32" s="1719">
        <f t="shared" si="1"/>
        <v>43.68</v>
      </c>
      <c r="J32" s="1731"/>
    </row>
    <row r="33" spans="1:10" ht="105.75" customHeight="1" x14ac:dyDescent="0.25">
      <c r="A33" s="1726" t="s">
        <v>21</v>
      </c>
      <c r="B33" s="1727" t="s">
        <v>676</v>
      </c>
      <c r="C33" s="1728" t="s">
        <v>19</v>
      </c>
      <c r="D33" s="1476">
        <v>1000</v>
      </c>
      <c r="E33" s="1476">
        <v>436.8</v>
      </c>
      <c r="F33" s="1476">
        <f t="shared" si="2"/>
        <v>43.68</v>
      </c>
      <c r="G33" s="1721" t="s">
        <v>1743</v>
      </c>
      <c r="H33" s="1476">
        <v>436.8</v>
      </c>
      <c r="I33" s="1476">
        <f t="shared" si="1"/>
        <v>43.68</v>
      </c>
      <c r="J33" s="1728"/>
    </row>
    <row r="34" spans="1:10" ht="96" hidden="1" customHeight="1" x14ac:dyDescent="0.25">
      <c r="A34" s="1439" t="s">
        <v>195</v>
      </c>
      <c r="B34" s="1469" t="s">
        <v>677</v>
      </c>
      <c r="C34" s="1468" t="s">
        <v>19</v>
      </c>
      <c r="D34" s="1476">
        <v>590</v>
      </c>
      <c r="E34" s="1477">
        <v>0</v>
      </c>
      <c r="F34" s="1476">
        <f t="shared" si="2"/>
        <v>0</v>
      </c>
      <c r="G34" s="1323"/>
      <c r="H34" s="1477">
        <v>0</v>
      </c>
      <c r="I34" s="1476">
        <f t="shared" si="1"/>
        <v>0</v>
      </c>
      <c r="J34" s="1469" t="s">
        <v>623</v>
      </c>
    </row>
    <row r="35" spans="1:10" ht="99.75" hidden="1" customHeight="1" x14ac:dyDescent="0.25">
      <c r="A35" s="1439" t="s">
        <v>196</v>
      </c>
      <c r="B35" s="1469" t="s">
        <v>678</v>
      </c>
      <c r="C35" s="1468" t="s">
        <v>19</v>
      </c>
      <c r="D35" s="1476">
        <v>70</v>
      </c>
      <c r="E35" s="1477">
        <v>17.2</v>
      </c>
      <c r="F35" s="1476">
        <f t="shared" si="2"/>
        <v>24.571428571428569</v>
      </c>
      <c r="G35" s="1323" t="s">
        <v>679</v>
      </c>
      <c r="H35" s="1477">
        <v>17.2</v>
      </c>
      <c r="I35" s="1476">
        <f t="shared" si="1"/>
        <v>24.571428571428569</v>
      </c>
      <c r="J35" s="1469"/>
    </row>
    <row r="36" spans="1:10" ht="97.5" hidden="1" customHeight="1" x14ac:dyDescent="0.25">
      <c r="A36" s="1439" t="s">
        <v>277</v>
      </c>
      <c r="B36" s="1469" t="s">
        <v>680</v>
      </c>
      <c r="C36" s="1468" t="s">
        <v>19</v>
      </c>
      <c r="D36" s="1476">
        <v>30</v>
      </c>
      <c r="E36" s="1477">
        <v>27.3</v>
      </c>
      <c r="F36" s="1476">
        <f t="shared" si="2"/>
        <v>91</v>
      </c>
      <c r="G36" s="1323" t="s">
        <v>681</v>
      </c>
      <c r="H36" s="1477">
        <v>27.3</v>
      </c>
      <c r="I36" s="1476">
        <f t="shared" si="1"/>
        <v>91</v>
      </c>
      <c r="J36" s="1468"/>
    </row>
    <row r="37" spans="1:10" ht="117" hidden="1" customHeight="1" x14ac:dyDescent="0.25">
      <c r="A37" s="1439" t="s">
        <v>278</v>
      </c>
      <c r="B37" s="1469" t="s">
        <v>682</v>
      </c>
      <c r="C37" s="1468" t="s">
        <v>19</v>
      </c>
      <c r="D37" s="1476">
        <v>50</v>
      </c>
      <c r="E37" s="1477">
        <v>0</v>
      </c>
      <c r="F37" s="1476">
        <v>0</v>
      </c>
      <c r="G37" s="1323"/>
      <c r="H37" s="1477">
        <v>0</v>
      </c>
      <c r="I37" s="1476">
        <v>0</v>
      </c>
      <c r="J37" s="1469" t="s">
        <v>623</v>
      </c>
    </row>
    <row r="38" spans="1:10" ht="118.5" hidden="1" customHeight="1" x14ac:dyDescent="0.25">
      <c r="A38" s="1439" t="s">
        <v>279</v>
      </c>
      <c r="B38" s="1469" t="s">
        <v>683</v>
      </c>
      <c r="C38" s="1468" t="s">
        <v>19</v>
      </c>
      <c r="D38" s="1476">
        <f>D39+D40+D41</f>
        <v>150</v>
      </c>
      <c r="E38" s="1476">
        <f>E39+E40+E41</f>
        <v>138.5</v>
      </c>
      <c r="F38" s="1476">
        <f t="shared" si="2"/>
        <v>92.333333333333329</v>
      </c>
      <c r="G38" s="1323" t="s">
        <v>684</v>
      </c>
      <c r="H38" s="1476">
        <f>H39+H40+H41</f>
        <v>138.5</v>
      </c>
      <c r="I38" s="1476">
        <f t="shared" si="1"/>
        <v>92.333333333333329</v>
      </c>
      <c r="J38" s="1468"/>
    </row>
    <row r="39" spans="1:10" ht="120" hidden="1" customHeight="1" x14ac:dyDescent="0.25">
      <c r="A39" s="1439" t="s">
        <v>365</v>
      </c>
      <c r="B39" s="1469" t="s">
        <v>685</v>
      </c>
      <c r="C39" s="1468" t="s">
        <v>19</v>
      </c>
      <c r="D39" s="1476">
        <v>50</v>
      </c>
      <c r="E39" s="1477">
        <v>38.9</v>
      </c>
      <c r="F39" s="1476">
        <f t="shared" si="2"/>
        <v>77.8</v>
      </c>
      <c r="G39" s="1323" t="s">
        <v>686</v>
      </c>
      <c r="H39" s="1477">
        <v>38.9</v>
      </c>
      <c r="I39" s="1476">
        <f t="shared" si="1"/>
        <v>77.8</v>
      </c>
      <c r="J39" s="1469"/>
    </row>
    <row r="40" spans="1:10" ht="137.25" hidden="1" customHeight="1" x14ac:dyDescent="0.25">
      <c r="A40" s="1439" t="s">
        <v>366</v>
      </c>
      <c r="B40" s="1469" t="s">
        <v>687</v>
      </c>
      <c r="C40" s="1468" t="s">
        <v>19</v>
      </c>
      <c r="D40" s="1476">
        <v>100</v>
      </c>
      <c r="E40" s="1477">
        <v>99.6</v>
      </c>
      <c r="F40" s="1476">
        <f t="shared" si="2"/>
        <v>99.6</v>
      </c>
      <c r="G40" s="1323" t="s">
        <v>688</v>
      </c>
      <c r="H40" s="1477">
        <v>99.6</v>
      </c>
      <c r="I40" s="1476">
        <f t="shared" si="1"/>
        <v>99.6</v>
      </c>
      <c r="J40" s="1468"/>
    </row>
    <row r="41" spans="1:10" ht="95.25" hidden="1" customHeight="1" x14ac:dyDescent="0.25">
      <c r="A41" s="1439" t="s">
        <v>367</v>
      </c>
      <c r="B41" s="1469" t="s">
        <v>689</v>
      </c>
      <c r="C41" s="1468" t="s">
        <v>19</v>
      </c>
      <c r="D41" s="1476">
        <v>0</v>
      </c>
      <c r="E41" s="1476">
        <v>0</v>
      </c>
      <c r="F41" s="1476">
        <v>0</v>
      </c>
      <c r="G41" s="1478"/>
      <c r="H41" s="1476">
        <v>0</v>
      </c>
      <c r="I41" s="1476">
        <v>0</v>
      </c>
      <c r="J41" s="1468" t="s">
        <v>392</v>
      </c>
    </row>
    <row r="42" spans="1:10" ht="4.5" hidden="1" customHeight="1" x14ac:dyDescent="0.25">
      <c r="A42" s="1439" t="s">
        <v>368</v>
      </c>
      <c r="B42" s="1469" t="s">
        <v>555</v>
      </c>
      <c r="C42" s="1468" t="s">
        <v>19</v>
      </c>
      <c r="D42" s="1476">
        <v>1110</v>
      </c>
      <c r="E42" s="1477">
        <v>0</v>
      </c>
      <c r="F42" s="1476">
        <f t="shared" si="2"/>
        <v>0</v>
      </c>
      <c r="G42" s="1323"/>
      <c r="H42" s="1477">
        <v>0</v>
      </c>
      <c r="I42" s="1476">
        <f t="shared" si="1"/>
        <v>0</v>
      </c>
      <c r="J42" s="1468" t="s">
        <v>623</v>
      </c>
    </row>
    <row r="43" spans="1:10" ht="217.5" customHeight="1" x14ac:dyDescent="0.25">
      <c r="A43" s="1464" t="s">
        <v>12</v>
      </c>
      <c r="B43" s="1434" t="s">
        <v>1387</v>
      </c>
      <c r="C43" s="1466" t="s">
        <v>19</v>
      </c>
      <c r="D43" s="1455">
        <f>D44+D45</f>
        <v>5013</v>
      </c>
      <c r="E43" s="1479">
        <f>E44+E45</f>
        <v>0</v>
      </c>
      <c r="F43" s="1455">
        <f>E43/D43*100</f>
        <v>0</v>
      </c>
      <c r="G43" s="1311"/>
      <c r="H43" s="1479">
        <f>H44+H45</f>
        <v>0</v>
      </c>
      <c r="I43" s="1455">
        <f>H43/D43*100</f>
        <v>0</v>
      </c>
      <c r="J43" s="1468"/>
    </row>
    <row r="44" spans="1:10" ht="142.5" customHeight="1" x14ac:dyDescent="0.25">
      <c r="A44" s="1439" t="s">
        <v>25</v>
      </c>
      <c r="B44" s="1469" t="s">
        <v>1289</v>
      </c>
      <c r="C44" s="1468" t="s">
        <v>19</v>
      </c>
      <c r="D44" s="1476">
        <v>13</v>
      </c>
      <c r="E44" s="1477">
        <v>0</v>
      </c>
      <c r="F44" s="1476">
        <f t="shared" si="2"/>
        <v>0</v>
      </c>
      <c r="G44" s="1323"/>
      <c r="H44" s="1477">
        <v>0</v>
      </c>
      <c r="I44" s="1476">
        <f t="shared" si="1"/>
        <v>0</v>
      </c>
      <c r="J44" s="1468" t="s">
        <v>1993</v>
      </c>
    </row>
    <row r="45" spans="1:10" ht="139.5" customHeight="1" x14ac:dyDescent="0.25">
      <c r="A45" s="1439" t="s">
        <v>26</v>
      </c>
      <c r="B45" s="1469" t="s">
        <v>1290</v>
      </c>
      <c r="C45" s="1468" t="s">
        <v>19</v>
      </c>
      <c r="D45" s="1476">
        <v>5000</v>
      </c>
      <c r="E45" s="1477">
        <v>0</v>
      </c>
      <c r="F45" s="1476">
        <f t="shared" si="2"/>
        <v>0</v>
      </c>
      <c r="G45" s="1315"/>
      <c r="H45" s="1477">
        <v>0</v>
      </c>
      <c r="I45" s="1476">
        <f t="shared" si="1"/>
        <v>0</v>
      </c>
      <c r="J45" s="1468" t="s">
        <v>1993</v>
      </c>
    </row>
    <row r="46" spans="1:10" ht="116.25" hidden="1" customHeight="1" x14ac:dyDescent="0.25">
      <c r="A46" s="1480" t="s">
        <v>50</v>
      </c>
      <c r="B46" s="1481" t="s">
        <v>690</v>
      </c>
      <c r="C46" s="1482" t="s">
        <v>19</v>
      </c>
      <c r="D46" s="1483">
        <f>D47</f>
        <v>0</v>
      </c>
      <c r="E46" s="1483">
        <v>0</v>
      </c>
      <c r="F46" s="1483">
        <v>0</v>
      </c>
      <c r="G46" s="1484"/>
      <c r="H46" s="1483">
        <v>0</v>
      </c>
      <c r="I46" s="1483">
        <v>0</v>
      </c>
      <c r="J46" s="1482"/>
    </row>
    <row r="47" spans="1:10" ht="96" hidden="1" customHeight="1" x14ac:dyDescent="0.25">
      <c r="A47" s="1439" t="s">
        <v>51</v>
      </c>
      <c r="B47" s="1469" t="s">
        <v>691</v>
      </c>
      <c r="C47" s="1468" t="s">
        <v>19</v>
      </c>
      <c r="D47" s="1476">
        <v>0</v>
      </c>
      <c r="E47" s="1476">
        <v>0</v>
      </c>
      <c r="F47" s="1476">
        <v>0</v>
      </c>
      <c r="G47" s="1478"/>
      <c r="H47" s="1476">
        <v>0</v>
      </c>
      <c r="I47" s="1476">
        <v>0</v>
      </c>
      <c r="J47" s="1468" t="s">
        <v>392</v>
      </c>
    </row>
    <row r="48" spans="1:10" ht="98.25" hidden="1" customHeight="1" x14ac:dyDescent="0.25">
      <c r="A48" s="1439" t="s">
        <v>59</v>
      </c>
      <c r="B48" s="1469" t="s">
        <v>692</v>
      </c>
      <c r="C48" s="1468" t="s">
        <v>19</v>
      </c>
      <c r="D48" s="1476">
        <f>D49+D50+D51+D54</f>
        <v>54344</v>
      </c>
      <c r="E48" s="1476">
        <f>E49+E50+E51+E54</f>
        <v>13586</v>
      </c>
      <c r="F48" s="1476">
        <f t="shared" si="2"/>
        <v>25</v>
      </c>
      <c r="G48" s="1478" t="s">
        <v>426</v>
      </c>
      <c r="H48" s="1476">
        <f>E48</f>
        <v>13586</v>
      </c>
      <c r="I48" s="1476">
        <f t="shared" si="1"/>
        <v>25</v>
      </c>
      <c r="J48" s="1468"/>
    </row>
    <row r="49" spans="1:10" ht="142.5" hidden="1" customHeight="1" x14ac:dyDescent="0.25">
      <c r="A49" s="1439" t="s">
        <v>60</v>
      </c>
      <c r="B49" s="1469" t="s">
        <v>937</v>
      </c>
      <c r="C49" s="1468" t="s">
        <v>19</v>
      </c>
      <c r="D49" s="1476">
        <v>0</v>
      </c>
      <c r="E49" s="1476">
        <v>0</v>
      </c>
      <c r="F49" s="1476">
        <v>0</v>
      </c>
      <c r="G49" s="1323"/>
      <c r="H49" s="1476">
        <v>0</v>
      </c>
      <c r="I49" s="1476">
        <v>0</v>
      </c>
      <c r="J49" s="1468" t="s">
        <v>427</v>
      </c>
    </row>
    <row r="50" spans="1:10" ht="193.5" hidden="1" customHeight="1" x14ac:dyDescent="0.25">
      <c r="A50" s="1439" t="s">
        <v>62</v>
      </c>
      <c r="B50" s="1469" t="s">
        <v>938</v>
      </c>
      <c r="C50" s="1468" t="s">
        <v>19</v>
      </c>
      <c r="D50" s="1476">
        <v>0</v>
      </c>
      <c r="E50" s="1476">
        <v>0</v>
      </c>
      <c r="F50" s="1476">
        <v>0</v>
      </c>
      <c r="G50" s="1323"/>
      <c r="H50" s="1476">
        <v>0</v>
      </c>
      <c r="I50" s="1476">
        <v>0</v>
      </c>
      <c r="J50" s="1468" t="s">
        <v>427</v>
      </c>
    </row>
    <row r="51" spans="1:10" ht="99.75" hidden="1" customHeight="1" x14ac:dyDescent="0.25">
      <c r="A51" s="1439" t="s">
        <v>369</v>
      </c>
      <c r="B51" s="1469" t="s">
        <v>939</v>
      </c>
      <c r="C51" s="1468" t="s">
        <v>19</v>
      </c>
      <c r="D51" s="1476">
        <f>D52+D53</f>
        <v>0</v>
      </c>
      <c r="E51" s="1476">
        <f>E52+E53</f>
        <v>0</v>
      </c>
      <c r="F51" s="1476">
        <v>0</v>
      </c>
      <c r="G51" s="1323"/>
      <c r="H51" s="1476">
        <f>H52+H53</f>
        <v>0</v>
      </c>
      <c r="I51" s="1476">
        <v>0</v>
      </c>
      <c r="J51" s="1468"/>
    </row>
    <row r="52" spans="1:10" ht="150" hidden="1" customHeight="1" x14ac:dyDescent="0.25">
      <c r="A52" s="1439" t="s">
        <v>370</v>
      </c>
      <c r="B52" s="1469" t="s">
        <v>693</v>
      </c>
      <c r="C52" s="1468" t="s">
        <v>19</v>
      </c>
      <c r="D52" s="1476">
        <v>0</v>
      </c>
      <c r="E52" s="1476">
        <v>0</v>
      </c>
      <c r="F52" s="1476">
        <v>0</v>
      </c>
      <c r="G52" s="1323"/>
      <c r="H52" s="1476">
        <v>0</v>
      </c>
      <c r="I52" s="1476">
        <v>0</v>
      </c>
      <c r="J52" s="1468" t="s">
        <v>694</v>
      </c>
    </row>
    <row r="53" spans="1:10" ht="201" hidden="1" customHeight="1" x14ac:dyDescent="0.25">
      <c r="A53" s="1439" t="s">
        <v>371</v>
      </c>
      <c r="B53" s="1469" t="s">
        <v>556</v>
      </c>
      <c r="C53" s="1468" t="s">
        <v>19</v>
      </c>
      <c r="D53" s="1476">
        <v>0</v>
      </c>
      <c r="E53" s="1476">
        <v>0</v>
      </c>
      <c r="F53" s="1476">
        <v>0</v>
      </c>
      <c r="G53" s="1323"/>
      <c r="H53" s="1476">
        <v>0</v>
      </c>
      <c r="I53" s="1476">
        <v>0</v>
      </c>
      <c r="J53" s="1468" t="s">
        <v>427</v>
      </c>
    </row>
    <row r="54" spans="1:10" ht="95.25" hidden="1" customHeight="1" x14ac:dyDescent="0.25">
      <c r="A54" s="1439" t="s">
        <v>60</v>
      </c>
      <c r="B54" s="1469" t="s">
        <v>741</v>
      </c>
      <c r="C54" s="1468" t="s">
        <v>19</v>
      </c>
      <c r="D54" s="1476">
        <f>D55+D56</f>
        <v>54344</v>
      </c>
      <c r="E54" s="1476">
        <f>E55+E56</f>
        <v>13586</v>
      </c>
      <c r="F54" s="1476">
        <f>E54/D54*100</f>
        <v>25</v>
      </c>
      <c r="G54" s="1323" t="s">
        <v>921</v>
      </c>
      <c r="H54" s="1476">
        <f>E54</f>
        <v>13586</v>
      </c>
      <c r="I54" s="1476">
        <f>H54/D54*100</f>
        <v>25</v>
      </c>
      <c r="J54" s="1468"/>
    </row>
    <row r="55" spans="1:10" ht="117" hidden="1" customHeight="1" x14ac:dyDescent="0.25">
      <c r="A55" s="1439" t="s">
        <v>695</v>
      </c>
      <c r="B55" s="1469" t="s">
        <v>696</v>
      </c>
      <c r="C55" s="1468" t="s">
        <v>19</v>
      </c>
      <c r="D55" s="1476">
        <v>54344</v>
      </c>
      <c r="E55" s="1477">
        <v>13586</v>
      </c>
      <c r="F55" s="1476">
        <f>E55/D55*100</f>
        <v>25</v>
      </c>
      <c r="G55" s="1323" t="s">
        <v>697</v>
      </c>
      <c r="H55" s="1477">
        <f t="shared" ref="H55:H56" si="5">E55</f>
        <v>13586</v>
      </c>
      <c r="I55" s="1476">
        <f t="shared" ref="I55" si="6">H55/D55*100</f>
        <v>25</v>
      </c>
      <c r="J55" s="1469"/>
    </row>
    <row r="56" spans="1:10" ht="75.75" hidden="1" customHeight="1" x14ac:dyDescent="0.25">
      <c r="A56" s="1439" t="s">
        <v>698</v>
      </c>
      <c r="B56" s="1469" t="s">
        <v>699</v>
      </c>
      <c r="C56" s="1468" t="s">
        <v>19</v>
      </c>
      <c r="D56" s="1476">
        <v>0</v>
      </c>
      <c r="E56" s="1476">
        <v>0</v>
      </c>
      <c r="F56" s="1476">
        <v>0</v>
      </c>
      <c r="G56" s="1323"/>
      <c r="H56" s="1476">
        <f t="shared" si="5"/>
        <v>0</v>
      </c>
      <c r="I56" s="1476">
        <v>0</v>
      </c>
      <c r="J56" s="1468" t="s">
        <v>392</v>
      </c>
    </row>
    <row r="57" spans="1:10" ht="18.75" hidden="1" customHeight="1" x14ac:dyDescent="0.25">
      <c r="A57" s="2623" t="s">
        <v>12</v>
      </c>
      <c r="B57" s="2624" t="s">
        <v>742</v>
      </c>
      <c r="C57" s="1466" t="s">
        <v>15</v>
      </c>
      <c r="D57" s="1455">
        <f>D58+D59+D60</f>
        <v>0</v>
      </c>
      <c r="E57" s="1455">
        <f t="shared" ref="E57:F57" si="7">E58+E59+E60</f>
        <v>0</v>
      </c>
      <c r="F57" s="1455">
        <f t="shared" si="7"/>
        <v>0</v>
      </c>
      <c r="G57" s="2635"/>
      <c r="H57" s="1455">
        <f>H58+H59+H60</f>
        <v>0</v>
      </c>
      <c r="I57" s="1455">
        <f>I58+I59+I60</f>
        <v>0</v>
      </c>
      <c r="J57" s="2628"/>
    </row>
    <row r="58" spans="1:10" ht="56.25" hidden="1" customHeight="1" x14ac:dyDescent="0.25">
      <c r="A58" s="2623"/>
      <c r="B58" s="2624"/>
      <c r="C58" s="1466" t="s">
        <v>18</v>
      </c>
      <c r="D58" s="1455">
        <v>0</v>
      </c>
      <c r="E58" s="1455">
        <v>0</v>
      </c>
      <c r="F58" s="1455">
        <v>0</v>
      </c>
      <c r="G58" s="2635"/>
      <c r="H58" s="1455">
        <v>0</v>
      </c>
      <c r="I58" s="1455">
        <v>0</v>
      </c>
      <c r="J58" s="2628"/>
    </row>
    <row r="59" spans="1:10" ht="75" hidden="1" customHeight="1" x14ac:dyDescent="0.25">
      <c r="A59" s="2623"/>
      <c r="B59" s="2624"/>
      <c r="C59" s="1466" t="s">
        <v>16</v>
      </c>
      <c r="D59" s="1455">
        <v>0</v>
      </c>
      <c r="E59" s="1455">
        <v>0</v>
      </c>
      <c r="F59" s="1455">
        <v>0</v>
      </c>
      <c r="G59" s="2635"/>
      <c r="H59" s="1455">
        <v>0</v>
      </c>
      <c r="I59" s="1455">
        <v>0</v>
      </c>
      <c r="J59" s="2628"/>
    </row>
    <row r="60" spans="1:10" ht="97.5" hidden="1" customHeight="1" x14ac:dyDescent="0.25">
      <c r="A60" s="2623"/>
      <c r="B60" s="2624"/>
      <c r="C60" s="1466" t="s">
        <v>19</v>
      </c>
      <c r="D60" s="1455">
        <v>0</v>
      </c>
      <c r="E60" s="1455">
        <v>0</v>
      </c>
      <c r="F60" s="1455">
        <v>0</v>
      </c>
      <c r="G60" s="1474"/>
      <c r="H60" s="1455">
        <v>0</v>
      </c>
      <c r="I60" s="1455">
        <v>0</v>
      </c>
      <c r="J60" s="1466"/>
    </row>
    <row r="61" spans="1:10" ht="18" hidden="1" customHeight="1" x14ac:dyDescent="0.25">
      <c r="A61" s="2626" t="s">
        <v>13</v>
      </c>
      <c r="B61" s="2627" t="s">
        <v>700</v>
      </c>
      <c r="C61" s="1468" t="s">
        <v>15</v>
      </c>
      <c r="D61" s="1476" t="e">
        <f>D62+#REF!+#REF!</f>
        <v>#REF!</v>
      </c>
      <c r="E61" s="1476" t="e">
        <f>E62+#REF!+#REF!</f>
        <v>#REF!</v>
      </c>
      <c r="F61" s="1476" t="e">
        <f>F62+#REF!+#REF!</f>
        <v>#REF!</v>
      </c>
      <c r="G61" s="1485"/>
      <c r="H61" s="1476" t="e">
        <f>H62+#REF!+#REF!</f>
        <v>#REF!</v>
      </c>
      <c r="I61" s="1476" t="e">
        <f>I62+#REF!+#REF!</f>
        <v>#REF!</v>
      </c>
      <c r="J61" s="2628" t="s">
        <v>428</v>
      </c>
    </row>
    <row r="62" spans="1:10" ht="70.5" hidden="1" customHeight="1" x14ac:dyDescent="0.25">
      <c r="A62" s="2626"/>
      <c r="B62" s="2627"/>
      <c r="C62" s="1468" t="s">
        <v>18</v>
      </c>
      <c r="D62" s="1476">
        <v>0</v>
      </c>
      <c r="E62" s="1476">
        <v>0</v>
      </c>
      <c r="F62" s="1476">
        <v>0</v>
      </c>
      <c r="G62" s="1485"/>
      <c r="H62" s="1476">
        <v>0</v>
      </c>
      <c r="I62" s="1476">
        <v>0</v>
      </c>
      <c r="J62" s="2628"/>
    </row>
    <row r="63" spans="1:10" ht="24" customHeight="1" x14ac:dyDescent="0.25">
      <c r="A63" s="2626"/>
      <c r="B63" s="2632" t="s">
        <v>72</v>
      </c>
      <c r="C63" s="1731" t="s">
        <v>15</v>
      </c>
      <c r="D63" s="1719">
        <f>D64</f>
        <v>6013</v>
      </c>
      <c r="E63" s="1719">
        <f>E64</f>
        <v>436.8</v>
      </c>
      <c r="F63" s="1719">
        <f t="shared" si="2"/>
        <v>7.2642607683352729</v>
      </c>
      <c r="G63" s="1732"/>
      <c r="H63" s="1719">
        <f t="shared" ref="H63" si="8">E63</f>
        <v>436.8</v>
      </c>
      <c r="I63" s="1719">
        <f t="shared" si="1"/>
        <v>7.2642607683352729</v>
      </c>
      <c r="J63" s="1728"/>
    </row>
    <row r="64" spans="1:10" ht="144.75" customHeight="1" x14ac:dyDescent="0.25">
      <c r="A64" s="2626"/>
      <c r="B64" s="2632"/>
      <c r="C64" s="1731" t="s">
        <v>19</v>
      </c>
      <c r="D64" s="1719">
        <f>D32+D43</f>
        <v>6013</v>
      </c>
      <c r="E64" s="1719">
        <f>E32+E43</f>
        <v>436.8</v>
      </c>
      <c r="F64" s="1719">
        <f t="shared" si="2"/>
        <v>7.2642607683352729</v>
      </c>
      <c r="G64" s="1732"/>
      <c r="H64" s="1719">
        <f>E64</f>
        <v>436.8</v>
      </c>
      <c r="I64" s="1719">
        <f t="shared" si="1"/>
        <v>7.2642607683352729</v>
      </c>
      <c r="J64" s="1731"/>
    </row>
    <row r="65" spans="1:10" ht="26.25" customHeight="1" x14ac:dyDescent="0.25">
      <c r="A65" s="2632" t="s">
        <v>1744</v>
      </c>
      <c r="B65" s="2625"/>
      <c r="C65" s="2625"/>
      <c r="D65" s="2625"/>
      <c r="E65" s="2625"/>
      <c r="F65" s="2625"/>
      <c r="G65" s="2625"/>
      <c r="H65" s="2625"/>
      <c r="I65" s="2625"/>
      <c r="J65" s="2625"/>
    </row>
    <row r="66" spans="1:10" ht="104.25" customHeight="1" x14ac:dyDescent="0.25">
      <c r="A66" s="1724" t="s">
        <v>9</v>
      </c>
      <c r="B66" s="1725" t="s">
        <v>1388</v>
      </c>
      <c r="C66" s="1731" t="s">
        <v>18</v>
      </c>
      <c r="D66" s="1719">
        <f>D67</f>
        <v>300</v>
      </c>
      <c r="E66" s="1719">
        <f>E67</f>
        <v>0</v>
      </c>
      <c r="F66" s="1719">
        <f t="shared" si="2"/>
        <v>0</v>
      </c>
      <c r="G66" s="1732"/>
      <c r="H66" s="1719">
        <f>H67</f>
        <v>0</v>
      </c>
      <c r="I66" s="1719">
        <f t="shared" si="1"/>
        <v>0</v>
      </c>
      <c r="J66" s="1731"/>
    </row>
    <row r="67" spans="1:10" ht="77.25" customHeight="1" x14ac:dyDescent="0.25">
      <c r="A67" s="1726" t="s">
        <v>21</v>
      </c>
      <c r="B67" s="1727" t="s">
        <v>1291</v>
      </c>
      <c r="C67" s="1728" t="s">
        <v>18</v>
      </c>
      <c r="D67" s="1476">
        <v>300</v>
      </c>
      <c r="E67" s="1477">
        <v>0</v>
      </c>
      <c r="F67" s="1476">
        <f t="shared" si="2"/>
        <v>0</v>
      </c>
      <c r="G67" s="1721"/>
      <c r="H67" s="1477">
        <v>0</v>
      </c>
      <c r="I67" s="1476">
        <f t="shared" si="1"/>
        <v>0</v>
      </c>
      <c r="J67" s="1728" t="s">
        <v>1738</v>
      </c>
    </row>
    <row r="68" spans="1:10" ht="33" customHeight="1" x14ac:dyDescent="0.25">
      <c r="A68" s="2626"/>
      <c r="B68" s="2632" t="s">
        <v>88</v>
      </c>
      <c r="C68" s="1731" t="s">
        <v>15</v>
      </c>
      <c r="D68" s="1719">
        <f>D69</f>
        <v>300</v>
      </c>
      <c r="E68" s="1719">
        <f>E69</f>
        <v>0</v>
      </c>
      <c r="F68" s="1719">
        <f>E68/D68*100</f>
        <v>0</v>
      </c>
      <c r="G68" s="1917"/>
      <c r="H68" s="1719">
        <f>E68</f>
        <v>0</v>
      </c>
      <c r="I68" s="1719">
        <f>H68/D68*100</f>
        <v>0</v>
      </c>
      <c r="J68" s="1728"/>
    </row>
    <row r="69" spans="1:10" ht="96.75" customHeight="1" x14ac:dyDescent="0.25">
      <c r="A69" s="2626"/>
      <c r="B69" s="2632"/>
      <c r="C69" s="1731" t="s">
        <v>19</v>
      </c>
      <c r="D69" s="1719">
        <f>D66</f>
        <v>300</v>
      </c>
      <c r="E69" s="1719">
        <f>E66</f>
        <v>0</v>
      </c>
      <c r="F69" s="1719">
        <f t="shared" si="2"/>
        <v>0</v>
      </c>
      <c r="G69" s="1917"/>
      <c r="H69" s="1719">
        <f>E69</f>
        <v>0</v>
      </c>
      <c r="I69" s="1719">
        <f t="shared" ref="I69:I82" si="9">H69/D69*100</f>
        <v>0</v>
      </c>
      <c r="J69" s="1731"/>
    </row>
    <row r="70" spans="1:10" ht="29.25" customHeight="1" x14ac:dyDescent="0.25">
      <c r="A70" s="2625" t="s">
        <v>754</v>
      </c>
      <c r="B70" s="2625"/>
      <c r="C70" s="2625"/>
      <c r="D70" s="2625"/>
      <c r="E70" s="2625"/>
      <c r="F70" s="2625"/>
      <c r="G70" s="2625"/>
      <c r="H70" s="2625"/>
      <c r="I70" s="2625"/>
      <c r="J70" s="2625"/>
    </row>
    <row r="71" spans="1:10" ht="99" customHeight="1" x14ac:dyDescent="0.25">
      <c r="A71" s="1724" t="s">
        <v>9</v>
      </c>
      <c r="B71" s="1725" t="s">
        <v>1292</v>
      </c>
      <c r="C71" s="1731" t="s">
        <v>19</v>
      </c>
      <c r="D71" s="1719">
        <f>D72+D73</f>
        <v>53366.22</v>
      </c>
      <c r="E71" s="1719">
        <f>E72+E73</f>
        <v>8152.9</v>
      </c>
      <c r="F71" s="1719">
        <f t="shared" si="2"/>
        <v>15.277267155140461</v>
      </c>
      <c r="G71" s="1730"/>
      <c r="H71" s="1719">
        <f>H72+H73</f>
        <v>8152.9</v>
      </c>
      <c r="I71" s="1719">
        <f t="shared" si="9"/>
        <v>15.277267155140461</v>
      </c>
      <c r="J71" s="1731"/>
    </row>
    <row r="72" spans="1:10" ht="356.25" customHeight="1" x14ac:dyDescent="0.25">
      <c r="A72" s="1439" t="s">
        <v>21</v>
      </c>
      <c r="B72" s="1469" t="s">
        <v>1293</v>
      </c>
      <c r="C72" s="1468" t="s">
        <v>19</v>
      </c>
      <c r="D72" s="1476">
        <v>50132.22</v>
      </c>
      <c r="E72" s="1477">
        <v>8152.9</v>
      </c>
      <c r="F72" s="1476">
        <f t="shared" si="2"/>
        <v>16.262794665785798</v>
      </c>
      <c r="G72" s="1323" t="s">
        <v>1802</v>
      </c>
      <c r="H72" s="1477">
        <v>8152.9</v>
      </c>
      <c r="I72" s="1476">
        <f t="shared" si="9"/>
        <v>16.262794665785798</v>
      </c>
      <c r="J72" s="1468" t="s">
        <v>1827</v>
      </c>
    </row>
    <row r="73" spans="1:10" ht="116.25" customHeight="1" x14ac:dyDescent="0.25">
      <c r="A73" s="1439" t="s">
        <v>25</v>
      </c>
      <c r="B73" s="1469" t="s">
        <v>1294</v>
      </c>
      <c r="C73" s="1468" t="s">
        <v>19</v>
      </c>
      <c r="D73" s="1476">
        <v>3234</v>
      </c>
      <c r="E73" s="1477">
        <v>0</v>
      </c>
      <c r="F73" s="1476">
        <f t="shared" si="2"/>
        <v>0</v>
      </c>
      <c r="G73" s="1323"/>
      <c r="H73" s="1477">
        <f>E73</f>
        <v>0</v>
      </c>
      <c r="I73" s="1476">
        <f t="shared" si="9"/>
        <v>0</v>
      </c>
      <c r="J73" s="1468" t="s">
        <v>1994</v>
      </c>
    </row>
    <row r="74" spans="1:10" ht="23.25" customHeight="1" x14ac:dyDescent="0.25">
      <c r="A74" s="2638" t="s">
        <v>12</v>
      </c>
      <c r="B74" s="2624" t="s">
        <v>1295</v>
      </c>
      <c r="C74" s="1468" t="s">
        <v>15</v>
      </c>
      <c r="D74" s="1476">
        <f>D75</f>
        <v>0</v>
      </c>
      <c r="E74" s="1477">
        <f>E75</f>
        <v>0</v>
      </c>
      <c r="F74" s="1476">
        <v>0</v>
      </c>
      <c r="G74" s="2639"/>
      <c r="H74" s="1477">
        <f>H75</f>
        <v>0</v>
      </c>
      <c r="I74" s="1476">
        <v>0</v>
      </c>
      <c r="J74" s="2640" t="s">
        <v>804</v>
      </c>
    </row>
    <row r="75" spans="1:10" ht="76.5" customHeight="1" x14ac:dyDescent="0.25">
      <c r="A75" s="2638"/>
      <c r="B75" s="2624"/>
      <c r="C75" s="1468" t="s">
        <v>18</v>
      </c>
      <c r="D75" s="1476">
        <f>D76</f>
        <v>0</v>
      </c>
      <c r="E75" s="1477">
        <f>E76</f>
        <v>0</v>
      </c>
      <c r="F75" s="1476">
        <v>0</v>
      </c>
      <c r="G75" s="2639"/>
      <c r="H75" s="1477">
        <f>H76</f>
        <v>0</v>
      </c>
      <c r="I75" s="1476">
        <v>0</v>
      </c>
      <c r="J75" s="2640"/>
    </row>
    <row r="76" spans="1:10" ht="215.25" customHeight="1" x14ac:dyDescent="0.25">
      <c r="A76" s="1726" t="s">
        <v>65</v>
      </c>
      <c r="B76" s="1727" t="s">
        <v>1296</v>
      </c>
      <c r="C76" s="1728" t="s">
        <v>18</v>
      </c>
      <c r="D76" s="1476">
        <v>0</v>
      </c>
      <c r="E76" s="1477">
        <v>0</v>
      </c>
      <c r="F76" s="1476">
        <v>0</v>
      </c>
      <c r="G76" s="1509"/>
      <c r="H76" s="1477">
        <v>0</v>
      </c>
      <c r="I76" s="1476">
        <v>0</v>
      </c>
      <c r="J76" s="1790"/>
    </row>
    <row r="77" spans="1:10" ht="24" customHeight="1" x14ac:dyDescent="0.25">
      <c r="A77" s="2626"/>
      <c r="B77" s="2632" t="s">
        <v>351</v>
      </c>
      <c r="C77" s="1731" t="s">
        <v>15</v>
      </c>
      <c r="D77" s="1719">
        <f>D78</f>
        <v>53366.22</v>
      </c>
      <c r="E77" s="1479">
        <f>E78</f>
        <v>8152.9</v>
      </c>
      <c r="F77" s="1719">
        <f>E77/D77*100</f>
        <v>15.277267155140461</v>
      </c>
      <c r="G77" s="1730"/>
      <c r="H77" s="1479">
        <f>H78</f>
        <v>8152.9</v>
      </c>
      <c r="I77" s="1719">
        <f>H77/D77*100</f>
        <v>15.277267155140461</v>
      </c>
      <c r="J77" s="1728"/>
    </row>
    <row r="78" spans="1:10" ht="98.25" customHeight="1" x14ac:dyDescent="0.25">
      <c r="A78" s="2626"/>
      <c r="B78" s="2632"/>
      <c r="C78" s="1731" t="s">
        <v>19</v>
      </c>
      <c r="D78" s="1719">
        <f>D71</f>
        <v>53366.22</v>
      </c>
      <c r="E78" s="1719">
        <f>E71</f>
        <v>8152.9</v>
      </c>
      <c r="F78" s="1719">
        <f>E78/D78*100</f>
        <v>15.277267155140461</v>
      </c>
      <c r="G78" s="1730"/>
      <c r="H78" s="1719">
        <f>H71</f>
        <v>8152.9</v>
      </c>
      <c r="I78" s="1719">
        <f>H78/D78*100</f>
        <v>15.277267155140461</v>
      </c>
      <c r="J78" s="1731"/>
    </row>
    <row r="79" spans="1:10" ht="22.5" customHeight="1" x14ac:dyDescent="0.25">
      <c r="A79" s="2636"/>
      <c r="B79" s="2637" t="s">
        <v>69</v>
      </c>
      <c r="C79" s="1731" t="s">
        <v>15</v>
      </c>
      <c r="D79" s="1719">
        <f>D81+D82</f>
        <v>139275.33000000002</v>
      </c>
      <c r="E79" s="1719">
        <f>E81+E82</f>
        <v>25763.366999999998</v>
      </c>
      <c r="F79" s="1719">
        <f t="shared" si="2"/>
        <v>18.498155416325343</v>
      </c>
      <c r="G79" s="2635"/>
      <c r="H79" s="1719">
        <f>H81+H82</f>
        <v>25763.366999999998</v>
      </c>
      <c r="I79" s="1719">
        <f t="shared" si="9"/>
        <v>18.498155416325343</v>
      </c>
      <c r="J79" s="2634"/>
    </row>
    <row r="80" spans="1:10" ht="1.5" hidden="1" customHeight="1" x14ac:dyDescent="0.25">
      <c r="A80" s="2636"/>
      <c r="B80" s="2637"/>
      <c r="C80" s="1731" t="s">
        <v>18</v>
      </c>
      <c r="D80" s="1719">
        <v>0</v>
      </c>
      <c r="E80" s="1719">
        <f>E69</f>
        <v>0</v>
      </c>
      <c r="F80" s="1719" t="e">
        <f t="shared" si="2"/>
        <v>#DIV/0!</v>
      </c>
      <c r="G80" s="2635"/>
      <c r="H80" s="1719">
        <f>H69</f>
        <v>0</v>
      </c>
      <c r="I80" s="1719" t="e">
        <f t="shared" si="9"/>
        <v>#DIV/0!</v>
      </c>
      <c r="J80" s="2634"/>
    </row>
    <row r="81" spans="1:10" ht="85.5" customHeight="1" x14ac:dyDescent="0.25">
      <c r="A81" s="2636"/>
      <c r="B81" s="2637"/>
      <c r="C81" s="1731" t="s">
        <v>16</v>
      </c>
      <c r="D81" s="1719">
        <f>D29</f>
        <v>0</v>
      </c>
      <c r="E81" s="1719">
        <f>E29</f>
        <v>0</v>
      </c>
      <c r="F81" s="1719">
        <v>0</v>
      </c>
      <c r="G81" s="2635"/>
      <c r="H81" s="1719">
        <f>H29</f>
        <v>0</v>
      </c>
      <c r="I81" s="1719">
        <v>0</v>
      </c>
      <c r="J81" s="2634"/>
    </row>
    <row r="82" spans="1:10" ht="96" customHeight="1" x14ac:dyDescent="0.25">
      <c r="A82" s="2636"/>
      <c r="B82" s="2637"/>
      <c r="C82" s="1731" t="s">
        <v>19</v>
      </c>
      <c r="D82" s="1719">
        <f>D20+D30+D64+D69+D78</f>
        <v>139275.33000000002</v>
      </c>
      <c r="E82" s="1719">
        <f>E20+E30+E64+E69+E78</f>
        <v>25763.366999999998</v>
      </c>
      <c r="F82" s="1719">
        <f t="shared" si="2"/>
        <v>18.498155416325343</v>
      </c>
      <c r="G82" s="2635"/>
      <c r="H82" s="1719">
        <f>H78+H69+H64+H30+H20</f>
        <v>25763.366999999998</v>
      </c>
      <c r="I82" s="1719">
        <f t="shared" si="9"/>
        <v>18.498155416325343</v>
      </c>
      <c r="J82" s="2634"/>
    </row>
  </sheetData>
  <mergeCells count="40">
    <mergeCell ref="A79:A82"/>
    <mergeCell ref="B79:B82"/>
    <mergeCell ref="G79:G82"/>
    <mergeCell ref="J79:J82"/>
    <mergeCell ref="A70:J70"/>
    <mergeCell ref="A74:A75"/>
    <mergeCell ref="B74:B75"/>
    <mergeCell ref="G74:G75"/>
    <mergeCell ref="J74:J75"/>
    <mergeCell ref="A77:A78"/>
    <mergeCell ref="B77:B78"/>
    <mergeCell ref="A63:A64"/>
    <mergeCell ref="B63:B64"/>
    <mergeCell ref="A65:J65"/>
    <mergeCell ref="A68:A69"/>
    <mergeCell ref="B68:B69"/>
    <mergeCell ref="G68:G69"/>
    <mergeCell ref="A61:A62"/>
    <mergeCell ref="B61:B62"/>
    <mergeCell ref="J61:J62"/>
    <mergeCell ref="A25:A27"/>
    <mergeCell ref="B25:B27"/>
    <mergeCell ref="G25:G27"/>
    <mergeCell ref="J25:J27"/>
    <mergeCell ref="A28:A30"/>
    <mergeCell ref="B28:B30"/>
    <mergeCell ref="G28:G30"/>
    <mergeCell ref="J28:J30"/>
    <mergeCell ref="A31:J31"/>
    <mergeCell ref="A57:A60"/>
    <mergeCell ref="B57:B60"/>
    <mergeCell ref="G57:G59"/>
    <mergeCell ref="J57:J59"/>
    <mergeCell ref="A22:A24"/>
    <mergeCell ref="B22:B24"/>
    <mergeCell ref="A2:J2"/>
    <mergeCell ref="A3:J3"/>
    <mergeCell ref="A4:J4"/>
    <mergeCell ref="A8:J8"/>
    <mergeCell ref="A21:J21"/>
  </mergeCells>
  <pageMargins left="0.78740157480314965" right="0.39370078740157483" top="0.78740157480314965" bottom="0.78740157480314965" header="0.51181102362204722" footer="0.39370078740157483"/>
  <pageSetup paperSize="9" scale="62" firstPageNumber="110" fitToHeight="0" orientation="landscape" useFirstPageNumber="1" r:id="rId1"/>
  <headerFooter>
    <oddFooter>&amp;R&amp;"Times New Roman,обычный"&amp;14&amp;P</oddFooter>
  </headerFooter>
  <rowBreaks count="1" manualBreakCount="1">
    <brk id="1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T139"/>
  <sheetViews>
    <sheetView view="pageBreakPreview" topLeftCell="A43" zoomScale="70" zoomScaleNormal="85" zoomScaleSheetLayoutView="70" workbookViewId="0">
      <selection activeCell="O47" sqref="O47"/>
    </sheetView>
  </sheetViews>
  <sheetFormatPr defaultColWidth="11.42578125" defaultRowHeight="18" x14ac:dyDescent="0.25"/>
  <cols>
    <col min="1" max="1" width="6.85546875" style="63" customWidth="1"/>
    <col min="2" max="2" width="33" style="64" customWidth="1"/>
    <col min="3" max="3" width="15.42578125" style="64" customWidth="1"/>
    <col min="4" max="4" width="15.85546875" style="63" customWidth="1"/>
    <col min="5" max="5" width="16.28515625" style="747" customWidth="1"/>
    <col min="6" max="6" width="11.140625" style="63" customWidth="1"/>
    <col min="7" max="7" width="58.42578125" style="65" customWidth="1"/>
    <col min="8" max="8" width="17.140625" style="747" customWidth="1"/>
    <col min="9" max="9" width="11.85546875" style="63" customWidth="1"/>
    <col min="10" max="10" width="32.140625" style="65" customWidth="1"/>
    <col min="11" max="11" width="14.42578125" style="13" bestFit="1" customWidth="1"/>
    <col min="12" max="12" width="18" style="13" bestFit="1" customWidth="1"/>
    <col min="13" max="13" width="11.42578125" style="13"/>
    <col min="14" max="14" width="18" style="13" bestFit="1" customWidth="1"/>
    <col min="15" max="15" width="127.28515625" style="13" customWidth="1"/>
    <col min="16" max="256" width="11.42578125" style="13"/>
    <col min="257" max="257" width="6.7109375" style="13" customWidth="1"/>
    <col min="258" max="258" width="45.7109375" style="13" customWidth="1"/>
    <col min="259" max="259" width="14.7109375" style="13" customWidth="1"/>
    <col min="260" max="260" width="13.7109375" style="13" customWidth="1"/>
    <col min="261" max="261" width="15.7109375" style="13" customWidth="1"/>
    <col min="262" max="262" width="15.28515625" style="13" customWidth="1"/>
    <col min="263" max="263" width="35.7109375" style="13" customWidth="1"/>
    <col min="264" max="264" width="17.7109375" style="13" customWidth="1"/>
    <col min="265" max="265" width="15.28515625" style="13" customWidth="1"/>
    <col min="266" max="266" width="30.7109375" style="13" customWidth="1"/>
    <col min="267" max="267" width="14.42578125" style="13" bestFit="1" customWidth="1"/>
    <col min="268" max="512" width="11.42578125" style="13"/>
    <col min="513" max="513" width="6.7109375" style="13" customWidth="1"/>
    <col min="514" max="514" width="45.7109375" style="13" customWidth="1"/>
    <col min="515" max="515" width="14.7109375" style="13" customWidth="1"/>
    <col min="516" max="516" width="13.7109375" style="13" customWidth="1"/>
    <col min="517" max="517" width="15.7109375" style="13" customWidth="1"/>
    <col min="518" max="518" width="15.28515625" style="13" customWidth="1"/>
    <col min="519" max="519" width="35.7109375" style="13" customWidth="1"/>
    <col min="520" max="520" width="17.7109375" style="13" customWidth="1"/>
    <col min="521" max="521" width="15.28515625" style="13" customWidth="1"/>
    <col min="522" max="522" width="30.7109375" style="13" customWidth="1"/>
    <col min="523" max="523" width="14.42578125" style="13" bestFit="1" customWidth="1"/>
    <col min="524" max="768" width="11.42578125" style="13"/>
    <col min="769" max="769" width="6.7109375" style="13" customWidth="1"/>
    <col min="770" max="770" width="45.7109375" style="13" customWidth="1"/>
    <col min="771" max="771" width="14.7109375" style="13" customWidth="1"/>
    <col min="772" max="772" width="13.7109375" style="13" customWidth="1"/>
    <col min="773" max="773" width="15.7109375" style="13" customWidth="1"/>
    <col min="774" max="774" width="15.28515625" style="13" customWidth="1"/>
    <col min="775" max="775" width="35.7109375" style="13" customWidth="1"/>
    <col min="776" max="776" width="17.7109375" style="13" customWidth="1"/>
    <col min="777" max="777" width="15.28515625" style="13" customWidth="1"/>
    <col min="778" max="778" width="30.7109375" style="13" customWidth="1"/>
    <col min="779" max="779" width="14.42578125" style="13" bestFit="1" customWidth="1"/>
    <col min="780" max="1024" width="11.42578125" style="13"/>
    <col min="1025" max="1025" width="6.7109375" style="13" customWidth="1"/>
    <col min="1026" max="1026" width="45.7109375" style="13" customWidth="1"/>
    <col min="1027" max="1027" width="14.7109375" style="13" customWidth="1"/>
    <col min="1028" max="1028" width="13.7109375" style="13" customWidth="1"/>
    <col min="1029" max="1029" width="15.7109375" style="13" customWidth="1"/>
    <col min="1030" max="1030" width="15.28515625" style="13" customWidth="1"/>
    <col min="1031" max="1031" width="35.7109375" style="13" customWidth="1"/>
    <col min="1032" max="1032" width="17.7109375" style="13" customWidth="1"/>
    <col min="1033" max="1033" width="15.28515625" style="13" customWidth="1"/>
    <col min="1034" max="1034" width="30.7109375" style="13" customWidth="1"/>
    <col min="1035" max="1035" width="14.42578125" style="13" bestFit="1" customWidth="1"/>
    <col min="1036" max="1280" width="11.42578125" style="13"/>
    <col min="1281" max="1281" width="6.7109375" style="13" customWidth="1"/>
    <col min="1282" max="1282" width="45.7109375" style="13" customWidth="1"/>
    <col min="1283" max="1283" width="14.7109375" style="13" customWidth="1"/>
    <col min="1284" max="1284" width="13.7109375" style="13" customWidth="1"/>
    <col min="1285" max="1285" width="15.7109375" style="13" customWidth="1"/>
    <col min="1286" max="1286" width="15.28515625" style="13" customWidth="1"/>
    <col min="1287" max="1287" width="35.7109375" style="13" customWidth="1"/>
    <col min="1288" max="1288" width="17.7109375" style="13" customWidth="1"/>
    <col min="1289" max="1289" width="15.28515625" style="13" customWidth="1"/>
    <col min="1290" max="1290" width="30.7109375" style="13" customWidth="1"/>
    <col min="1291" max="1291" width="14.42578125" style="13" bestFit="1" customWidth="1"/>
    <col min="1292" max="1536" width="11.42578125" style="13"/>
    <col min="1537" max="1537" width="6.7109375" style="13" customWidth="1"/>
    <col min="1538" max="1538" width="45.7109375" style="13" customWidth="1"/>
    <col min="1539" max="1539" width="14.7109375" style="13" customWidth="1"/>
    <col min="1540" max="1540" width="13.7109375" style="13" customWidth="1"/>
    <col min="1541" max="1541" width="15.7109375" style="13" customWidth="1"/>
    <col min="1542" max="1542" width="15.28515625" style="13" customWidth="1"/>
    <col min="1543" max="1543" width="35.7109375" style="13" customWidth="1"/>
    <col min="1544" max="1544" width="17.7109375" style="13" customWidth="1"/>
    <col min="1545" max="1545" width="15.28515625" style="13" customWidth="1"/>
    <col min="1546" max="1546" width="30.7109375" style="13" customWidth="1"/>
    <col min="1547" max="1547" width="14.42578125" style="13" bestFit="1" customWidth="1"/>
    <col min="1548" max="1792" width="11.42578125" style="13"/>
    <col min="1793" max="1793" width="6.7109375" style="13" customWidth="1"/>
    <col min="1794" max="1794" width="45.7109375" style="13" customWidth="1"/>
    <col min="1795" max="1795" width="14.7109375" style="13" customWidth="1"/>
    <col min="1796" max="1796" width="13.7109375" style="13" customWidth="1"/>
    <col min="1797" max="1797" width="15.7109375" style="13" customWidth="1"/>
    <col min="1798" max="1798" width="15.28515625" style="13" customWidth="1"/>
    <col min="1799" max="1799" width="35.7109375" style="13" customWidth="1"/>
    <col min="1800" max="1800" width="17.7109375" style="13" customWidth="1"/>
    <col min="1801" max="1801" width="15.28515625" style="13" customWidth="1"/>
    <col min="1802" max="1802" width="30.7109375" style="13" customWidth="1"/>
    <col min="1803" max="1803" width="14.42578125" style="13" bestFit="1" customWidth="1"/>
    <col min="1804" max="2048" width="11.42578125" style="13"/>
    <col min="2049" max="2049" width="6.7109375" style="13" customWidth="1"/>
    <col min="2050" max="2050" width="45.7109375" style="13" customWidth="1"/>
    <col min="2051" max="2051" width="14.7109375" style="13" customWidth="1"/>
    <col min="2052" max="2052" width="13.7109375" style="13" customWidth="1"/>
    <col min="2053" max="2053" width="15.7109375" style="13" customWidth="1"/>
    <col min="2054" max="2054" width="15.28515625" style="13" customWidth="1"/>
    <col min="2055" max="2055" width="35.7109375" style="13" customWidth="1"/>
    <col min="2056" max="2056" width="17.7109375" style="13" customWidth="1"/>
    <col min="2057" max="2057" width="15.28515625" style="13" customWidth="1"/>
    <col min="2058" max="2058" width="30.7109375" style="13" customWidth="1"/>
    <col min="2059" max="2059" width="14.42578125" style="13" bestFit="1" customWidth="1"/>
    <col min="2060" max="2304" width="11.42578125" style="13"/>
    <col min="2305" max="2305" width="6.7109375" style="13" customWidth="1"/>
    <col min="2306" max="2306" width="45.7109375" style="13" customWidth="1"/>
    <col min="2307" max="2307" width="14.7109375" style="13" customWidth="1"/>
    <col min="2308" max="2308" width="13.7109375" style="13" customWidth="1"/>
    <col min="2309" max="2309" width="15.7109375" style="13" customWidth="1"/>
    <col min="2310" max="2310" width="15.28515625" style="13" customWidth="1"/>
    <col min="2311" max="2311" width="35.7109375" style="13" customWidth="1"/>
    <col min="2312" max="2312" width="17.7109375" style="13" customWidth="1"/>
    <col min="2313" max="2313" width="15.28515625" style="13" customWidth="1"/>
    <col min="2314" max="2314" width="30.7109375" style="13" customWidth="1"/>
    <col min="2315" max="2315" width="14.42578125" style="13" bestFit="1" customWidth="1"/>
    <col min="2316" max="2560" width="11.42578125" style="13"/>
    <col min="2561" max="2561" width="6.7109375" style="13" customWidth="1"/>
    <col min="2562" max="2562" width="45.7109375" style="13" customWidth="1"/>
    <col min="2563" max="2563" width="14.7109375" style="13" customWidth="1"/>
    <col min="2564" max="2564" width="13.7109375" style="13" customWidth="1"/>
    <col min="2565" max="2565" width="15.7109375" style="13" customWidth="1"/>
    <col min="2566" max="2566" width="15.28515625" style="13" customWidth="1"/>
    <col min="2567" max="2567" width="35.7109375" style="13" customWidth="1"/>
    <col min="2568" max="2568" width="17.7109375" style="13" customWidth="1"/>
    <col min="2569" max="2569" width="15.28515625" style="13" customWidth="1"/>
    <col min="2570" max="2570" width="30.7109375" style="13" customWidth="1"/>
    <col min="2571" max="2571" width="14.42578125" style="13" bestFit="1" customWidth="1"/>
    <col min="2572" max="2816" width="11.42578125" style="13"/>
    <col min="2817" max="2817" width="6.7109375" style="13" customWidth="1"/>
    <col min="2818" max="2818" width="45.7109375" style="13" customWidth="1"/>
    <col min="2819" max="2819" width="14.7109375" style="13" customWidth="1"/>
    <col min="2820" max="2820" width="13.7109375" style="13" customWidth="1"/>
    <col min="2821" max="2821" width="15.7109375" style="13" customWidth="1"/>
    <col min="2822" max="2822" width="15.28515625" style="13" customWidth="1"/>
    <col min="2823" max="2823" width="35.7109375" style="13" customWidth="1"/>
    <col min="2824" max="2824" width="17.7109375" style="13" customWidth="1"/>
    <col min="2825" max="2825" width="15.28515625" style="13" customWidth="1"/>
    <col min="2826" max="2826" width="30.7109375" style="13" customWidth="1"/>
    <col min="2827" max="2827" width="14.42578125" style="13" bestFit="1" customWidth="1"/>
    <col min="2828" max="3072" width="11.42578125" style="13"/>
    <col min="3073" max="3073" width="6.7109375" style="13" customWidth="1"/>
    <col min="3074" max="3074" width="45.7109375" style="13" customWidth="1"/>
    <col min="3075" max="3075" width="14.7109375" style="13" customWidth="1"/>
    <col min="3076" max="3076" width="13.7109375" style="13" customWidth="1"/>
    <col min="3077" max="3077" width="15.7109375" style="13" customWidth="1"/>
    <col min="3078" max="3078" width="15.28515625" style="13" customWidth="1"/>
    <col min="3079" max="3079" width="35.7109375" style="13" customWidth="1"/>
    <col min="3080" max="3080" width="17.7109375" style="13" customWidth="1"/>
    <col min="3081" max="3081" width="15.28515625" style="13" customWidth="1"/>
    <col min="3082" max="3082" width="30.7109375" style="13" customWidth="1"/>
    <col min="3083" max="3083" width="14.42578125" style="13" bestFit="1" customWidth="1"/>
    <col min="3084" max="3328" width="11.42578125" style="13"/>
    <col min="3329" max="3329" width="6.7109375" style="13" customWidth="1"/>
    <col min="3330" max="3330" width="45.7109375" style="13" customWidth="1"/>
    <col min="3331" max="3331" width="14.7109375" style="13" customWidth="1"/>
    <col min="3332" max="3332" width="13.7109375" style="13" customWidth="1"/>
    <col min="3333" max="3333" width="15.7109375" style="13" customWidth="1"/>
    <col min="3334" max="3334" width="15.28515625" style="13" customWidth="1"/>
    <col min="3335" max="3335" width="35.7109375" style="13" customWidth="1"/>
    <col min="3336" max="3336" width="17.7109375" style="13" customWidth="1"/>
    <col min="3337" max="3337" width="15.28515625" style="13" customWidth="1"/>
    <col min="3338" max="3338" width="30.7109375" style="13" customWidth="1"/>
    <col min="3339" max="3339" width="14.42578125" style="13" bestFit="1" customWidth="1"/>
    <col min="3340" max="3584" width="11.42578125" style="13"/>
    <col min="3585" max="3585" width="6.7109375" style="13" customWidth="1"/>
    <col min="3586" max="3586" width="45.7109375" style="13" customWidth="1"/>
    <col min="3587" max="3587" width="14.7109375" style="13" customWidth="1"/>
    <col min="3588" max="3588" width="13.7109375" style="13" customWidth="1"/>
    <col min="3589" max="3589" width="15.7109375" style="13" customWidth="1"/>
    <col min="3590" max="3590" width="15.28515625" style="13" customWidth="1"/>
    <col min="3591" max="3591" width="35.7109375" style="13" customWidth="1"/>
    <col min="3592" max="3592" width="17.7109375" style="13" customWidth="1"/>
    <col min="3593" max="3593" width="15.28515625" style="13" customWidth="1"/>
    <col min="3594" max="3594" width="30.7109375" style="13" customWidth="1"/>
    <col min="3595" max="3595" width="14.42578125" style="13" bestFit="1" customWidth="1"/>
    <col min="3596" max="3840" width="11.42578125" style="13"/>
    <col min="3841" max="3841" width="6.7109375" style="13" customWidth="1"/>
    <col min="3842" max="3842" width="45.7109375" style="13" customWidth="1"/>
    <col min="3843" max="3843" width="14.7109375" style="13" customWidth="1"/>
    <col min="3844" max="3844" width="13.7109375" style="13" customWidth="1"/>
    <col min="3845" max="3845" width="15.7109375" style="13" customWidth="1"/>
    <col min="3846" max="3846" width="15.28515625" style="13" customWidth="1"/>
    <col min="3847" max="3847" width="35.7109375" style="13" customWidth="1"/>
    <col min="3848" max="3848" width="17.7109375" style="13" customWidth="1"/>
    <col min="3849" max="3849" width="15.28515625" style="13" customWidth="1"/>
    <col min="3850" max="3850" width="30.7109375" style="13" customWidth="1"/>
    <col min="3851" max="3851" width="14.42578125" style="13" bestFit="1" customWidth="1"/>
    <col min="3852" max="4096" width="11.42578125" style="13"/>
    <col min="4097" max="4097" width="6.7109375" style="13" customWidth="1"/>
    <col min="4098" max="4098" width="45.7109375" style="13" customWidth="1"/>
    <col min="4099" max="4099" width="14.7109375" style="13" customWidth="1"/>
    <col min="4100" max="4100" width="13.7109375" style="13" customWidth="1"/>
    <col min="4101" max="4101" width="15.7109375" style="13" customWidth="1"/>
    <col min="4102" max="4102" width="15.28515625" style="13" customWidth="1"/>
    <col min="4103" max="4103" width="35.7109375" style="13" customWidth="1"/>
    <col min="4104" max="4104" width="17.7109375" style="13" customWidth="1"/>
    <col min="4105" max="4105" width="15.28515625" style="13" customWidth="1"/>
    <col min="4106" max="4106" width="30.7109375" style="13" customWidth="1"/>
    <col min="4107" max="4107" width="14.42578125" style="13" bestFit="1" customWidth="1"/>
    <col min="4108" max="4352" width="11.42578125" style="13"/>
    <col min="4353" max="4353" width="6.7109375" style="13" customWidth="1"/>
    <col min="4354" max="4354" width="45.7109375" style="13" customWidth="1"/>
    <col min="4355" max="4355" width="14.7109375" style="13" customWidth="1"/>
    <col min="4356" max="4356" width="13.7109375" style="13" customWidth="1"/>
    <col min="4357" max="4357" width="15.7109375" style="13" customWidth="1"/>
    <col min="4358" max="4358" width="15.28515625" style="13" customWidth="1"/>
    <col min="4359" max="4359" width="35.7109375" style="13" customWidth="1"/>
    <col min="4360" max="4360" width="17.7109375" style="13" customWidth="1"/>
    <col min="4361" max="4361" width="15.28515625" style="13" customWidth="1"/>
    <col min="4362" max="4362" width="30.7109375" style="13" customWidth="1"/>
    <col min="4363" max="4363" width="14.42578125" style="13" bestFit="1" customWidth="1"/>
    <col min="4364" max="4608" width="11.42578125" style="13"/>
    <col min="4609" max="4609" width="6.7109375" style="13" customWidth="1"/>
    <col min="4610" max="4610" width="45.7109375" style="13" customWidth="1"/>
    <col min="4611" max="4611" width="14.7109375" style="13" customWidth="1"/>
    <col min="4612" max="4612" width="13.7109375" style="13" customWidth="1"/>
    <col min="4613" max="4613" width="15.7109375" style="13" customWidth="1"/>
    <col min="4614" max="4614" width="15.28515625" style="13" customWidth="1"/>
    <col min="4615" max="4615" width="35.7109375" style="13" customWidth="1"/>
    <col min="4616" max="4616" width="17.7109375" style="13" customWidth="1"/>
    <col min="4617" max="4617" width="15.28515625" style="13" customWidth="1"/>
    <col min="4618" max="4618" width="30.7109375" style="13" customWidth="1"/>
    <col min="4619" max="4619" width="14.42578125" style="13" bestFit="1" customWidth="1"/>
    <col min="4620" max="4864" width="11.42578125" style="13"/>
    <col min="4865" max="4865" width="6.7109375" style="13" customWidth="1"/>
    <col min="4866" max="4866" width="45.7109375" style="13" customWidth="1"/>
    <col min="4867" max="4867" width="14.7109375" style="13" customWidth="1"/>
    <col min="4868" max="4868" width="13.7109375" style="13" customWidth="1"/>
    <col min="4869" max="4869" width="15.7109375" style="13" customWidth="1"/>
    <col min="4870" max="4870" width="15.28515625" style="13" customWidth="1"/>
    <col min="4871" max="4871" width="35.7109375" style="13" customWidth="1"/>
    <col min="4872" max="4872" width="17.7109375" style="13" customWidth="1"/>
    <col min="4873" max="4873" width="15.28515625" style="13" customWidth="1"/>
    <col min="4874" max="4874" width="30.7109375" style="13" customWidth="1"/>
    <col min="4875" max="4875" width="14.42578125" style="13" bestFit="1" customWidth="1"/>
    <col min="4876" max="5120" width="11.42578125" style="13"/>
    <col min="5121" max="5121" width="6.7109375" style="13" customWidth="1"/>
    <col min="5122" max="5122" width="45.7109375" style="13" customWidth="1"/>
    <col min="5123" max="5123" width="14.7109375" style="13" customWidth="1"/>
    <col min="5124" max="5124" width="13.7109375" style="13" customWidth="1"/>
    <col min="5125" max="5125" width="15.7109375" style="13" customWidth="1"/>
    <col min="5126" max="5126" width="15.28515625" style="13" customWidth="1"/>
    <col min="5127" max="5127" width="35.7109375" style="13" customWidth="1"/>
    <col min="5128" max="5128" width="17.7109375" style="13" customWidth="1"/>
    <col min="5129" max="5129" width="15.28515625" style="13" customWidth="1"/>
    <col min="5130" max="5130" width="30.7109375" style="13" customWidth="1"/>
    <col min="5131" max="5131" width="14.42578125" style="13" bestFit="1" customWidth="1"/>
    <col min="5132" max="5376" width="11.42578125" style="13"/>
    <col min="5377" max="5377" width="6.7109375" style="13" customWidth="1"/>
    <col min="5378" max="5378" width="45.7109375" style="13" customWidth="1"/>
    <col min="5379" max="5379" width="14.7109375" style="13" customWidth="1"/>
    <col min="5380" max="5380" width="13.7109375" style="13" customWidth="1"/>
    <col min="5381" max="5381" width="15.7109375" style="13" customWidth="1"/>
    <col min="5382" max="5382" width="15.28515625" style="13" customWidth="1"/>
    <col min="5383" max="5383" width="35.7109375" style="13" customWidth="1"/>
    <col min="5384" max="5384" width="17.7109375" style="13" customWidth="1"/>
    <col min="5385" max="5385" width="15.28515625" style="13" customWidth="1"/>
    <col min="5386" max="5386" width="30.7109375" style="13" customWidth="1"/>
    <col min="5387" max="5387" width="14.42578125" style="13" bestFit="1" customWidth="1"/>
    <col min="5388" max="5632" width="11.42578125" style="13"/>
    <col min="5633" max="5633" width="6.7109375" style="13" customWidth="1"/>
    <col min="5634" max="5634" width="45.7109375" style="13" customWidth="1"/>
    <col min="5635" max="5635" width="14.7109375" style="13" customWidth="1"/>
    <col min="5636" max="5636" width="13.7109375" style="13" customWidth="1"/>
    <col min="5637" max="5637" width="15.7109375" style="13" customWidth="1"/>
    <col min="5638" max="5638" width="15.28515625" style="13" customWidth="1"/>
    <col min="5639" max="5639" width="35.7109375" style="13" customWidth="1"/>
    <col min="5640" max="5640" width="17.7109375" style="13" customWidth="1"/>
    <col min="5641" max="5641" width="15.28515625" style="13" customWidth="1"/>
    <col min="5642" max="5642" width="30.7109375" style="13" customWidth="1"/>
    <col min="5643" max="5643" width="14.42578125" style="13" bestFit="1" customWidth="1"/>
    <col min="5644" max="5888" width="11.42578125" style="13"/>
    <col min="5889" max="5889" width="6.7109375" style="13" customWidth="1"/>
    <col min="5890" max="5890" width="45.7109375" style="13" customWidth="1"/>
    <col min="5891" max="5891" width="14.7109375" style="13" customWidth="1"/>
    <col min="5892" max="5892" width="13.7109375" style="13" customWidth="1"/>
    <col min="5893" max="5893" width="15.7109375" style="13" customWidth="1"/>
    <col min="5894" max="5894" width="15.28515625" style="13" customWidth="1"/>
    <col min="5895" max="5895" width="35.7109375" style="13" customWidth="1"/>
    <col min="5896" max="5896" width="17.7109375" style="13" customWidth="1"/>
    <col min="5897" max="5897" width="15.28515625" style="13" customWidth="1"/>
    <col min="5898" max="5898" width="30.7109375" style="13" customWidth="1"/>
    <col min="5899" max="5899" width="14.42578125" style="13" bestFit="1" customWidth="1"/>
    <col min="5900" max="6144" width="11.42578125" style="13"/>
    <col min="6145" max="6145" width="6.7109375" style="13" customWidth="1"/>
    <col min="6146" max="6146" width="45.7109375" style="13" customWidth="1"/>
    <col min="6147" max="6147" width="14.7109375" style="13" customWidth="1"/>
    <col min="6148" max="6148" width="13.7109375" style="13" customWidth="1"/>
    <col min="6149" max="6149" width="15.7109375" style="13" customWidth="1"/>
    <col min="6150" max="6150" width="15.28515625" style="13" customWidth="1"/>
    <col min="6151" max="6151" width="35.7109375" style="13" customWidth="1"/>
    <col min="6152" max="6152" width="17.7109375" style="13" customWidth="1"/>
    <col min="6153" max="6153" width="15.28515625" style="13" customWidth="1"/>
    <col min="6154" max="6154" width="30.7109375" style="13" customWidth="1"/>
    <col min="6155" max="6155" width="14.42578125" style="13" bestFit="1" customWidth="1"/>
    <col min="6156" max="6400" width="11.42578125" style="13"/>
    <col min="6401" max="6401" width="6.7109375" style="13" customWidth="1"/>
    <col min="6402" max="6402" width="45.7109375" style="13" customWidth="1"/>
    <col min="6403" max="6403" width="14.7109375" style="13" customWidth="1"/>
    <col min="6404" max="6404" width="13.7109375" style="13" customWidth="1"/>
    <col min="6405" max="6405" width="15.7109375" style="13" customWidth="1"/>
    <col min="6406" max="6406" width="15.28515625" style="13" customWidth="1"/>
    <col min="6407" max="6407" width="35.7109375" style="13" customWidth="1"/>
    <col min="6408" max="6408" width="17.7109375" style="13" customWidth="1"/>
    <col min="6409" max="6409" width="15.28515625" style="13" customWidth="1"/>
    <col min="6410" max="6410" width="30.7109375" style="13" customWidth="1"/>
    <col min="6411" max="6411" width="14.42578125" style="13" bestFit="1" customWidth="1"/>
    <col min="6412" max="6656" width="11.42578125" style="13"/>
    <col min="6657" max="6657" width="6.7109375" style="13" customWidth="1"/>
    <col min="6658" max="6658" width="45.7109375" style="13" customWidth="1"/>
    <col min="6659" max="6659" width="14.7109375" style="13" customWidth="1"/>
    <col min="6660" max="6660" width="13.7109375" style="13" customWidth="1"/>
    <col min="6661" max="6661" width="15.7109375" style="13" customWidth="1"/>
    <col min="6662" max="6662" width="15.28515625" style="13" customWidth="1"/>
    <col min="6663" max="6663" width="35.7109375" style="13" customWidth="1"/>
    <col min="6664" max="6664" width="17.7109375" style="13" customWidth="1"/>
    <col min="6665" max="6665" width="15.28515625" style="13" customWidth="1"/>
    <col min="6666" max="6666" width="30.7109375" style="13" customWidth="1"/>
    <col min="6667" max="6667" width="14.42578125" style="13" bestFit="1" customWidth="1"/>
    <col min="6668" max="6912" width="11.42578125" style="13"/>
    <col min="6913" max="6913" width="6.7109375" style="13" customWidth="1"/>
    <col min="6914" max="6914" width="45.7109375" style="13" customWidth="1"/>
    <col min="6915" max="6915" width="14.7109375" style="13" customWidth="1"/>
    <col min="6916" max="6916" width="13.7109375" style="13" customWidth="1"/>
    <col min="6917" max="6917" width="15.7109375" style="13" customWidth="1"/>
    <col min="6918" max="6918" width="15.28515625" style="13" customWidth="1"/>
    <col min="6919" max="6919" width="35.7109375" style="13" customWidth="1"/>
    <col min="6920" max="6920" width="17.7109375" style="13" customWidth="1"/>
    <col min="6921" max="6921" width="15.28515625" style="13" customWidth="1"/>
    <col min="6922" max="6922" width="30.7109375" style="13" customWidth="1"/>
    <col min="6923" max="6923" width="14.42578125" style="13" bestFit="1" customWidth="1"/>
    <col min="6924" max="7168" width="11.42578125" style="13"/>
    <col min="7169" max="7169" width="6.7109375" style="13" customWidth="1"/>
    <col min="7170" max="7170" width="45.7109375" style="13" customWidth="1"/>
    <col min="7171" max="7171" width="14.7109375" style="13" customWidth="1"/>
    <col min="7172" max="7172" width="13.7109375" style="13" customWidth="1"/>
    <col min="7173" max="7173" width="15.7109375" style="13" customWidth="1"/>
    <col min="7174" max="7174" width="15.28515625" style="13" customWidth="1"/>
    <col min="7175" max="7175" width="35.7109375" style="13" customWidth="1"/>
    <col min="7176" max="7176" width="17.7109375" style="13" customWidth="1"/>
    <col min="7177" max="7177" width="15.28515625" style="13" customWidth="1"/>
    <col min="7178" max="7178" width="30.7109375" style="13" customWidth="1"/>
    <col min="7179" max="7179" width="14.42578125" style="13" bestFit="1" customWidth="1"/>
    <col min="7180" max="7424" width="11.42578125" style="13"/>
    <col min="7425" max="7425" width="6.7109375" style="13" customWidth="1"/>
    <col min="7426" max="7426" width="45.7109375" style="13" customWidth="1"/>
    <col min="7427" max="7427" width="14.7109375" style="13" customWidth="1"/>
    <col min="7428" max="7428" width="13.7109375" style="13" customWidth="1"/>
    <col min="7429" max="7429" width="15.7109375" style="13" customWidth="1"/>
    <col min="7430" max="7430" width="15.28515625" style="13" customWidth="1"/>
    <col min="7431" max="7431" width="35.7109375" style="13" customWidth="1"/>
    <col min="7432" max="7432" width="17.7109375" style="13" customWidth="1"/>
    <col min="7433" max="7433" width="15.28515625" style="13" customWidth="1"/>
    <col min="7434" max="7434" width="30.7109375" style="13" customWidth="1"/>
    <col min="7435" max="7435" width="14.42578125" style="13" bestFit="1" customWidth="1"/>
    <col min="7436" max="7680" width="11.42578125" style="13"/>
    <col min="7681" max="7681" width="6.7109375" style="13" customWidth="1"/>
    <col min="7682" max="7682" width="45.7109375" style="13" customWidth="1"/>
    <col min="7683" max="7683" width="14.7109375" style="13" customWidth="1"/>
    <col min="7684" max="7684" width="13.7109375" style="13" customWidth="1"/>
    <col min="7685" max="7685" width="15.7109375" style="13" customWidth="1"/>
    <col min="7686" max="7686" width="15.28515625" style="13" customWidth="1"/>
    <col min="7687" max="7687" width="35.7109375" style="13" customWidth="1"/>
    <col min="7688" max="7688" width="17.7109375" style="13" customWidth="1"/>
    <col min="7689" max="7689" width="15.28515625" style="13" customWidth="1"/>
    <col min="7690" max="7690" width="30.7109375" style="13" customWidth="1"/>
    <col min="7691" max="7691" width="14.42578125" style="13" bestFit="1" customWidth="1"/>
    <col min="7692" max="7936" width="11.42578125" style="13"/>
    <col min="7937" max="7937" width="6.7109375" style="13" customWidth="1"/>
    <col min="7938" max="7938" width="45.7109375" style="13" customWidth="1"/>
    <col min="7939" max="7939" width="14.7109375" style="13" customWidth="1"/>
    <col min="7940" max="7940" width="13.7109375" style="13" customWidth="1"/>
    <col min="7941" max="7941" width="15.7109375" style="13" customWidth="1"/>
    <col min="7942" max="7942" width="15.28515625" style="13" customWidth="1"/>
    <col min="7943" max="7943" width="35.7109375" style="13" customWidth="1"/>
    <col min="7944" max="7944" width="17.7109375" style="13" customWidth="1"/>
    <col min="7945" max="7945" width="15.28515625" style="13" customWidth="1"/>
    <col min="7946" max="7946" width="30.7109375" style="13" customWidth="1"/>
    <col min="7947" max="7947" width="14.42578125" style="13" bestFit="1" customWidth="1"/>
    <col min="7948" max="8192" width="11.42578125" style="13"/>
    <col min="8193" max="8193" width="6.7109375" style="13" customWidth="1"/>
    <col min="8194" max="8194" width="45.7109375" style="13" customWidth="1"/>
    <col min="8195" max="8195" width="14.7109375" style="13" customWidth="1"/>
    <col min="8196" max="8196" width="13.7109375" style="13" customWidth="1"/>
    <col min="8197" max="8197" width="15.7109375" style="13" customWidth="1"/>
    <col min="8198" max="8198" width="15.28515625" style="13" customWidth="1"/>
    <col min="8199" max="8199" width="35.7109375" style="13" customWidth="1"/>
    <col min="8200" max="8200" width="17.7109375" style="13" customWidth="1"/>
    <col min="8201" max="8201" width="15.28515625" style="13" customWidth="1"/>
    <col min="8202" max="8202" width="30.7109375" style="13" customWidth="1"/>
    <col min="8203" max="8203" width="14.42578125" style="13" bestFit="1" customWidth="1"/>
    <col min="8204" max="8448" width="11.42578125" style="13"/>
    <col min="8449" max="8449" width="6.7109375" style="13" customWidth="1"/>
    <col min="8450" max="8450" width="45.7109375" style="13" customWidth="1"/>
    <col min="8451" max="8451" width="14.7109375" style="13" customWidth="1"/>
    <col min="8452" max="8452" width="13.7109375" style="13" customWidth="1"/>
    <col min="8453" max="8453" width="15.7109375" style="13" customWidth="1"/>
    <col min="8454" max="8454" width="15.28515625" style="13" customWidth="1"/>
    <col min="8455" max="8455" width="35.7109375" style="13" customWidth="1"/>
    <col min="8456" max="8456" width="17.7109375" style="13" customWidth="1"/>
    <col min="8457" max="8457" width="15.28515625" style="13" customWidth="1"/>
    <col min="8458" max="8458" width="30.7109375" style="13" customWidth="1"/>
    <col min="8459" max="8459" width="14.42578125" style="13" bestFit="1" customWidth="1"/>
    <col min="8460" max="8704" width="11.42578125" style="13"/>
    <col min="8705" max="8705" width="6.7109375" style="13" customWidth="1"/>
    <col min="8706" max="8706" width="45.7109375" style="13" customWidth="1"/>
    <col min="8707" max="8707" width="14.7109375" style="13" customWidth="1"/>
    <col min="8708" max="8708" width="13.7109375" style="13" customWidth="1"/>
    <col min="8709" max="8709" width="15.7109375" style="13" customWidth="1"/>
    <col min="8710" max="8710" width="15.28515625" style="13" customWidth="1"/>
    <col min="8711" max="8711" width="35.7109375" style="13" customWidth="1"/>
    <col min="8712" max="8712" width="17.7109375" style="13" customWidth="1"/>
    <col min="8713" max="8713" width="15.28515625" style="13" customWidth="1"/>
    <col min="8714" max="8714" width="30.7109375" style="13" customWidth="1"/>
    <col min="8715" max="8715" width="14.42578125" style="13" bestFit="1" customWidth="1"/>
    <col min="8716" max="8960" width="11.42578125" style="13"/>
    <col min="8961" max="8961" width="6.7109375" style="13" customWidth="1"/>
    <col min="8962" max="8962" width="45.7109375" style="13" customWidth="1"/>
    <col min="8963" max="8963" width="14.7109375" style="13" customWidth="1"/>
    <col min="8964" max="8964" width="13.7109375" style="13" customWidth="1"/>
    <col min="8965" max="8965" width="15.7109375" style="13" customWidth="1"/>
    <col min="8966" max="8966" width="15.28515625" style="13" customWidth="1"/>
    <col min="8967" max="8967" width="35.7109375" style="13" customWidth="1"/>
    <col min="8968" max="8968" width="17.7109375" style="13" customWidth="1"/>
    <col min="8969" max="8969" width="15.28515625" style="13" customWidth="1"/>
    <col min="8970" max="8970" width="30.7109375" style="13" customWidth="1"/>
    <col min="8971" max="8971" width="14.42578125" style="13" bestFit="1" customWidth="1"/>
    <col min="8972" max="9216" width="11.42578125" style="13"/>
    <col min="9217" max="9217" width="6.7109375" style="13" customWidth="1"/>
    <col min="9218" max="9218" width="45.7109375" style="13" customWidth="1"/>
    <col min="9219" max="9219" width="14.7109375" style="13" customWidth="1"/>
    <col min="9220" max="9220" width="13.7109375" style="13" customWidth="1"/>
    <col min="9221" max="9221" width="15.7109375" style="13" customWidth="1"/>
    <col min="9222" max="9222" width="15.28515625" style="13" customWidth="1"/>
    <col min="9223" max="9223" width="35.7109375" style="13" customWidth="1"/>
    <col min="9224" max="9224" width="17.7109375" style="13" customWidth="1"/>
    <col min="9225" max="9225" width="15.28515625" style="13" customWidth="1"/>
    <col min="9226" max="9226" width="30.7109375" style="13" customWidth="1"/>
    <col min="9227" max="9227" width="14.42578125" style="13" bestFit="1" customWidth="1"/>
    <col min="9228" max="9472" width="11.42578125" style="13"/>
    <col min="9473" max="9473" width="6.7109375" style="13" customWidth="1"/>
    <col min="9474" max="9474" width="45.7109375" style="13" customWidth="1"/>
    <col min="9475" max="9475" width="14.7109375" style="13" customWidth="1"/>
    <col min="9476" max="9476" width="13.7109375" style="13" customWidth="1"/>
    <col min="9477" max="9477" width="15.7109375" style="13" customWidth="1"/>
    <col min="9478" max="9478" width="15.28515625" style="13" customWidth="1"/>
    <col min="9479" max="9479" width="35.7109375" style="13" customWidth="1"/>
    <col min="9480" max="9480" width="17.7109375" style="13" customWidth="1"/>
    <col min="9481" max="9481" width="15.28515625" style="13" customWidth="1"/>
    <col min="9482" max="9482" width="30.7109375" style="13" customWidth="1"/>
    <col min="9483" max="9483" width="14.42578125" style="13" bestFit="1" customWidth="1"/>
    <col min="9484" max="9728" width="11.42578125" style="13"/>
    <col min="9729" max="9729" width="6.7109375" style="13" customWidth="1"/>
    <col min="9730" max="9730" width="45.7109375" style="13" customWidth="1"/>
    <col min="9731" max="9731" width="14.7109375" style="13" customWidth="1"/>
    <col min="9732" max="9732" width="13.7109375" style="13" customWidth="1"/>
    <col min="9733" max="9733" width="15.7109375" style="13" customWidth="1"/>
    <col min="9734" max="9734" width="15.28515625" style="13" customWidth="1"/>
    <col min="9735" max="9735" width="35.7109375" style="13" customWidth="1"/>
    <col min="9736" max="9736" width="17.7109375" style="13" customWidth="1"/>
    <col min="9737" max="9737" width="15.28515625" style="13" customWidth="1"/>
    <col min="9738" max="9738" width="30.7109375" style="13" customWidth="1"/>
    <col min="9739" max="9739" width="14.42578125" style="13" bestFit="1" customWidth="1"/>
    <col min="9740" max="9984" width="11.42578125" style="13"/>
    <col min="9985" max="9985" width="6.7109375" style="13" customWidth="1"/>
    <col min="9986" max="9986" width="45.7109375" style="13" customWidth="1"/>
    <col min="9987" max="9987" width="14.7109375" style="13" customWidth="1"/>
    <col min="9988" max="9988" width="13.7109375" style="13" customWidth="1"/>
    <col min="9989" max="9989" width="15.7109375" style="13" customWidth="1"/>
    <col min="9990" max="9990" width="15.28515625" style="13" customWidth="1"/>
    <col min="9991" max="9991" width="35.7109375" style="13" customWidth="1"/>
    <col min="9992" max="9992" width="17.7109375" style="13" customWidth="1"/>
    <col min="9993" max="9993" width="15.28515625" style="13" customWidth="1"/>
    <col min="9994" max="9994" width="30.7109375" style="13" customWidth="1"/>
    <col min="9995" max="9995" width="14.42578125" style="13" bestFit="1" customWidth="1"/>
    <col min="9996" max="10240" width="11.42578125" style="13"/>
    <col min="10241" max="10241" width="6.7109375" style="13" customWidth="1"/>
    <col min="10242" max="10242" width="45.7109375" style="13" customWidth="1"/>
    <col min="10243" max="10243" width="14.7109375" style="13" customWidth="1"/>
    <col min="10244" max="10244" width="13.7109375" style="13" customWidth="1"/>
    <col min="10245" max="10245" width="15.7109375" style="13" customWidth="1"/>
    <col min="10246" max="10246" width="15.28515625" style="13" customWidth="1"/>
    <col min="10247" max="10247" width="35.7109375" style="13" customWidth="1"/>
    <col min="10248" max="10248" width="17.7109375" style="13" customWidth="1"/>
    <col min="10249" max="10249" width="15.28515625" style="13" customWidth="1"/>
    <col min="10250" max="10250" width="30.7109375" style="13" customWidth="1"/>
    <col min="10251" max="10251" width="14.42578125" style="13" bestFit="1" customWidth="1"/>
    <col min="10252" max="10496" width="11.42578125" style="13"/>
    <col min="10497" max="10497" width="6.7109375" style="13" customWidth="1"/>
    <col min="10498" max="10498" width="45.7109375" style="13" customWidth="1"/>
    <col min="10499" max="10499" width="14.7109375" style="13" customWidth="1"/>
    <col min="10500" max="10500" width="13.7109375" style="13" customWidth="1"/>
    <col min="10501" max="10501" width="15.7109375" style="13" customWidth="1"/>
    <col min="10502" max="10502" width="15.28515625" style="13" customWidth="1"/>
    <col min="10503" max="10503" width="35.7109375" style="13" customWidth="1"/>
    <col min="10504" max="10504" width="17.7109375" style="13" customWidth="1"/>
    <col min="10505" max="10505" width="15.28515625" style="13" customWidth="1"/>
    <col min="10506" max="10506" width="30.7109375" style="13" customWidth="1"/>
    <col min="10507" max="10507" width="14.42578125" style="13" bestFit="1" customWidth="1"/>
    <col min="10508" max="10752" width="11.42578125" style="13"/>
    <col min="10753" max="10753" width="6.7109375" style="13" customWidth="1"/>
    <col min="10754" max="10754" width="45.7109375" style="13" customWidth="1"/>
    <col min="10755" max="10755" width="14.7109375" style="13" customWidth="1"/>
    <col min="10756" max="10756" width="13.7109375" style="13" customWidth="1"/>
    <col min="10757" max="10757" width="15.7109375" style="13" customWidth="1"/>
    <col min="10758" max="10758" width="15.28515625" style="13" customWidth="1"/>
    <col min="10759" max="10759" width="35.7109375" style="13" customWidth="1"/>
    <col min="10760" max="10760" width="17.7109375" style="13" customWidth="1"/>
    <col min="10761" max="10761" width="15.28515625" style="13" customWidth="1"/>
    <col min="10762" max="10762" width="30.7109375" style="13" customWidth="1"/>
    <col min="10763" max="10763" width="14.42578125" style="13" bestFit="1" customWidth="1"/>
    <col min="10764" max="11008" width="11.42578125" style="13"/>
    <col min="11009" max="11009" width="6.7109375" style="13" customWidth="1"/>
    <col min="11010" max="11010" width="45.7109375" style="13" customWidth="1"/>
    <col min="11011" max="11011" width="14.7109375" style="13" customWidth="1"/>
    <col min="11012" max="11012" width="13.7109375" style="13" customWidth="1"/>
    <col min="11013" max="11013" width="15.7109375" style="13" customWidth="1"/>
    <col min="11014" max="11014" width="15.28515625" style="13" customWidth="1"/>
    <col min="11015" max="11015" width="35.7109375" style="13" customWidth="1"/>
    <col min="11016" max="11016" width="17.7109375" style="13" customWidth="1"/>
    <col min="11017" max="11017" width="15.28515625" style="13" customWidth="1"/>
    <col min="11018" max="11018" width="30.7109375" style="13" customWidth="1"/>
    <col min="11019" max="11019" width="14.42578125" style="13" bestFit="1" customWidth="1"/>
    <col min="11020" max="11264" width="11.42578125" style="13"/>
    <col min="11265" max="11265" width="6.7109375" style="13" customWidth="1"/>
    <col min="11266" max="11266" width="45.7109375" style="13" customWidth="1"/>
    <col min="11267" max="11267" width="14.7109375" style="13" customWidth="1"/>
    <col min="11268" max="11268" width="13.7109375" style="13" customWidth="1"/>
    <col min="11269" max="11269" width="15.7109375" style="13" customWidth="1"/>
    <col min="11270" max="11270" width="15.28515625" style="13" customWidth="1"/>
    <col min="11271" max="11271" width="35.7109375" style="13" customWidth="1"/>
    <col min="11272" max="11272" width="17.7109375" style="13" customWidth="1"/>
    <col min="11273" max="11273" width="15.28515625" style="13" customWidth="1"/>
    <col min="11274" max="11274" width="30.7109375" style="13" customWidth="1"/>
    <col min="11275" max="11275" width="14.42578125" style="13" bestFit="1" customWidth="1"/>
    <col min="11276" max="11520" width="11.42578125" style="13"/>
    <col min="11521" max="11521" width="6.7109375" style="13" customWidth="1"/>
    <col min="11522" max="11522" width="45.7109375" style="13" customWidth="1"/>
    <col min="11523" max="11523" width="14.7109375" style="13" customWidth="1"/>
    <col min="11524" max="11524" width="13.7109375" style="13" customWidth="1"/>
    <col min="11525" max="11525" width="15.7109375" style="13" customWidth="1"/>
    <col min="11526" max="11526" width="15.28515625" style="13" customWidth="1"/>
    <col min="11527" max="11527" width="35.7109375" style="13" customWidth="1"/>
    <col min="11528" max="11528" width="17.7109375" style="13" customWidth="1"/>
    <col min="11529" max="11529" width="15.28515625" style="13" customWidth="1"/>
    <col min="11530" max="11530" width="30.7109375" style="13" customWidth="1"/>
    <col min="11531" max="11531" width="14.42578125" style="13" bestFit="1" customWidth="1"/>
    <col min="11532" max="11776" width="11.42578125" style="13"/>
    <col min="11777" max="11777" width="6.7109375" style="13" customWidth="1"/>
    <col min="11778" max="11778" width="45.7109375" style="13" customWidth="1"/>
    <col min="11779" max="11779" width="14.7109375" style="13" customWidth="1"/>
    <col min="11780" max="11780" width="13.7109375" style="13" customWidth="1"/>
    <col min="11781" max="11781" width="15.7109375" style="13" customWidth="1"/>
    <col min="11782" max="11782" width="15.28515625" style="13" customWidth="1"/>
    <col min="11783" max="11783" width="35.7109375" style="13" customWidth="1"/>
    <col min="11784" max="11784" width="17.7109375" style="13" customWidth="1"/>
    <col min="11785" max="11785" width="15.28515625" style="13" customWidth="1"/>
    <col min="11786" max="11786" width="30.7109375" style="13" customWidth="1"/>
    <col min="11787" max="11787" width="14.42578125" style="13" bestFit="1" customWidth="1"/>
    <col min="11788" max="12032" width="11.42578125" style="13"/>
    <col min="12033" max="12033" width="6.7109375" style="13" customWidth="1"/>
    <col min="12034" max="12034" width="45.7109375" style="13" customWidth="1"/>
    <col min="12035" max="12035" width="14.7109375" style="13" customWidth="1"/>
    <col min="12036" max="12036" width="13.7109375" style="13" customWidth="1"/>
    <col min="12037" max="12037" width="15.7109375" style="13" customWidth="1"/>
    <col min="12038" max="12038" width="15.28515625" style="13" customWidth="1"/>
    <col min="12039" max="12039" width="35.7109375" style="13" customWidth="1"/>
    <col min="12040" max="12040" width="17.7109375" style="13" customWidth="1"/>
    <col min="12041" max="12041" width="15.28515625" style="13" customWidth="1"/>
    <col min="12042" max="12042" width="30.7109375" style="13" customWidth="1"/>
    <col min="12043" max="12043" width="14.42578125" style="13" bestFit="1" customWidth="1"/>
    <col min="12044" max="12288" width="11.42578125" style="13"/>
    <col min="12289" max="12289" width="6.7109375" style="13" customWidth="1"/>
    <col min="12290" max="12290" width="45.7109375" style="13" customWidth="1"/>
    <col min="12291" max="12291" width="14.7109375" style="13" customWidth="1"/>
    <col min="12292" max="12292" width="13.7109375" style="13" customWidth="1"/>
    <col min="12293" max="12293" width="15.7109375" style="13" customWidth="1"/>
    <col min="12294" max="12294" width="15.28515625" style="13" customWidth="1"/>
    <col min="12295" max="12295" width="35.7109375" style="13" customWidth="1"/>
    <col min="12296" max="12296" width="17.7109375" style="13" customWidth="1"/>
    <col min="12297" max="12297" width="15.28515625" style="13" customWidth="1"/>
    <col min="12298" max="12298" width="30.7109375" style="13" customWidth="1"/>
    <col min="12299" max="12299" width="14.42578125" style="13" bestFit="1" customWidth="1"/>
    <col min="12300" max="12544" width="11.42578125" style="13"/>
    <col min="12545" max="12545" width="6.7109375" style="13" customWidth="1"/>
    <col min="12546" max="12546" width="45.7109375" style="13" customWidth="1"/>
    <col min="12547" max="12547" width="14.7109375" style="13" customWidth="1"/>
    <col min="12548" max="12548" width="13.7109375" style="13" customWidth="1"/>
    <col min="12549" max="12549" width="15.7109375" style="13" customWidth="1"/>
    <col min="12550" max="12550" width="15.28515625" style="13" customWidth="1"/>
    <col min="12551" max="12551" width="35.7109375" style="13" customWidth="1"/>
    <col min="12552" max="12552" width="17.7109375" style="13" customWidth="1"/>
    <col min="12553" max="12553" width="15.28515625" style="13" customWidth="1"/>
    <col min="12554" max="12554" width="30.7109375" style="13" customWidth="1"/>
    <col min="12555" max="12555" width="14.42578125" style="13" bestFit="1" customWidth="1"/>
    <col min="12556" max="12800" width="11.42578125" style="13"/>
    <col min="12801" max="12801" width="6.7109375" style="13" customWidth="1"/>
    <col min="12802" max="12802" width="45.7109375" style="13" customWidth="1"/>
    <col min="12803" max="12803" width="14.7109375" style="13" customWidth="1"/>
    <col min="12804" max="12804" width="13.7109375" style="13" customWidth="1"/>
    <col min="12805" max="12805" width="15.7109375" style="13" customWidth="1"/>
    <col min="12806" max="12806" width="15.28515625" style="13" customWidth="1"/>
    <col min="12807" max="12807" width="35.7109375" style="13" customWidth="1"/>
    <col min="12808" max="12808" width="17.7109375" style="13" customWidth="1"/>
    <col min="12809" max="12809" width="15.28515625" style="13" customWidth="1"/>
    <col min="12810" max="12810" width="30.7109375" style="13" customWidth="1"/>
    <col min="12811" max="12811" width="14.42578125" style="13" bestFit="1" customWidth="1"/>
    <col min="12812" max="13056" width="11.42578125" style="13"/>
    <col min="13057" max="13057" width="6.7109375" style="13" customWidth="1"/>
    <col min="13058" max="13058" width="45.7109375" style="13" customWidth="1"/>
    <col min="13059" max="13059" width="14.7109375" style="13" customWidth="1"/>
    <col min="13060" max="13060" width="13.7109375" style="13" customWidth="1"/>
    <col min="13061" max="13061" width="15.7109375" style="13" customWidth="1"/>
    <col min="13062" max="13062" width="15.28515625" style="13" customWidth="1"/>
    <col min="13063" max="13063" width="35.7109375" style="13" customWidth="1"/>
    <col min="13064" max="13064" width="17.7109375" style="13" customWidth="1"/>
    <col min="13065" max="13065" width="15.28515625" style="13" customWidth="1"/>
    <col min="13066" max="13066" width="30.7109375" style="13" customWidth="1"/>
    <col min="13067" max="13067" width="14.42578125" style="13" bestFit="1" customWidth="1"/>
    <col min="13068" max="13312" width="11.42578125" style="13"/>
    <col min="13313" max="13313" width="6.7109375" style="13" customWidth="1"/>
    <col min="13314" max="13314" width="45.7109375" style="13" customWidth="1"/>
    <col min="13315" max="13315" width="14.7109375" style="13" customWidth="1"/>
    <col min="13316" max="13316" width="13.7109375" style="13" customWidth="1"/>
    <col min="13317" max="13317" width="15.7109375" style="13" customWidth="1"/>
    <col min="13318" max="13318" width="15.28515625" style="13" customWidth="1"/>
    <col min="13319" max="13319" width="35.7109375" style="13" customWidth="1"/>
    <col min="13320" max="13320" width="17.7109375" style="13" customWidth="1"/>
    <col min="13321" max="13321" width="15.28515625" style="13" customWidth="1"/>
    <col min="13322" max="13322" width="30.7109375" style="13" customWidth="1"/>
    <col min="13323" max="13323" width="14.42578125" style="13" bestFit="1" customWidth="1"/>
    <col min="13324" max="13568" width="11.42578125" style="13"/>
    <col min="13569" max="13569" width="6.7109375" style="13" customWidth="1"/>
    <col min="13570" max="13570" width="45.7109375" style="13" customWidth="1"/>
    <col min="13571" max="13571" width="14.7109375" style="13" customWidth="1"/>
    <col min="13572" max="13572" width="13.7109375" style="13" customWidth="1"/>
    <col min="13573" max="13573" width="15.7109375" style="13" customWidth="1"/>
    <col min="13574" max="13574" width="15.28515625" style="13" customWidth="1"/>
    <col min="13575" max="13575" width="35.7109375" style="13" customWidth="1"/>
    <col min="13576" max="13576" width="17.7109375" style="13" customWidth="1"/>
    <col min="13577" max="13577" width="15.28515625" style="13" customWidth="1"/>
    <col min="13578" max="13578" width="30.7109375" style="13" customWidth="1"/>
    <col min="13579" max="13579" width="14.42578125" style="13" bestFit="1" customWidth="1"/>
    <col min="13580" max="13824" width="11.42578125" style="13"/>
    <col min="13825" max="13825" width="6.7109375" style="13" customWidth="1"/>
    <col min="13826" max="13826" width="45.7109375" style="13" customWidth="1"/>
    <col min="13827" max="13827" width="14.7109375" style="13" customWidth="1"/>
    <col min="13828" max="13828" width="13.7109375" style="13" customWidth="1"/>
    <col min="13829" max="13829" width="15.7109375" style="13" customWidth="1"/>
    <col min="13830" max="13830" width="15.28515625" style="13" customWidth="1"/>
    <col min="13831" max="13831" width="35.7109375" style="13" customWidth="1"/>
    <col min="13832" max="13832" width="17.7109375" style="13" customWidth="1"/>
    <col min="13833" max="13833" width="15.28515625" style="13" customWidth="1"/>
    <col min="13834" max="13834" width="30.7109375" style="13" customWidth="1"/>
    <col min="13835" max="13835" width="14.42578125" style="13" bestFit="1" customWidth="1"/>
    <col min="13836" max="14080" width="11.42578125" style="13"/>
    <col min="14081" max="14081" width="6.7109375" style="13" customWidth="1"/>
    <col min="14082" max="14082" width="45.7109375" style="13" customWidth="1"/>
    <col min="14083" max="14083" width="14.7109375" style="13" customWidth="1"/>
    <col min="14084" max="14084" width="13.7109375" style="13" customWidth="1"/>
    <col min="14085" max="14085" width="15.7109375" style="13" customWidth="1"/>
    <col min="14086" max="14086" width="15.28515625" style="13" customWidth="1"/>
    <col min="14087" max="14087" width="35.7109375" style="13" customWidth="1"/>
    <col min="14088" max="14088" width="17.7109375" style="13" customWidth="1"/>
    <col min="14089" max="14089" width="15.28515625" style="13" customWidth="1"/>
    <col min="14090" max="14090" width="30.7109375" style="13" customWidth="1"/>
    <col min="14091" max="14091" width="14.42578125" style="13" bestFit="1" customWidth="1"/>
    <col min="14092" max="14336" width="11.42578125" style="13"/>
    <col min="14337" max="14337" width="6.7109375" style="13" customWidth="1"/>
    <col min="14338" max="14338" width="45.7109375" style="13" customWidth="1"/>
    <col min="14339" max="14339" width="14.7109375" style="13" customWidth="1"/>
    <col min="14340" max="14340" width="13.7109375" style="13" customWidth="1"/>
    <col min="14341" max="14341" width="15.7109375" style="13" customWidth="1"/>
    <col min="14342" max="14342" width="15.28515625" style="13" customWidth="1"/>
    <col min="14343" max="14343" width="35.7109375" style="13" customWidth="1"/>
    <col min="14344" max="14344" width="17.7109375" style="13" customWidth="1"/>
    <col min="14345" max="14345" width="15.28515625" style="13" customWidth="1"/>
    <col min="14346" max="14346" width="30.7109375" style="13" customWidth="1"/>
    <col min="14347" max="14347" width="14.42578125" style="13" bestFit="1" customWidth="1"/>
    <col min="14348" max="14592" width="11.42578125" style="13"/>
    <col min="14593" max="14593" width="6.7109375" style="13" customWidth="1"/>
    <col min="14594" max="14594" width="45.7109375" style="13" customWidth="1"/>
    <col min="14595" max="14595" width="14.7109375" style="13" customWidth="1"/>
    <col min="14596" max="14596" width="13.7109375" style="13" customWidth="1"/>
    <col min="14597" max="14597" width="15.7109375" style="13" customWidth="1"/>
    <col min="14598" max="14598" width="15.28515625" style="13" customWidth="1"/>
    <col min="14599" max="14599" width="35.7109375" style="13" customWidth="1"/>
    <col min="14600" max="14600" width="17.7109375" style="13" customWidth="1"/>
    <col min="14601" max="14601" width="15.28515625" style="13" customWidth="1"/>
    <col min="14602" max="14602" width="30.7109375" style="13" customWidth="1"/>
    <col min="14603" max="14603" width="14.42578125" style="13" bestFit="1" customWidth="1"/>
    <col min="14604" max="14848" width="11.42578125" style="13"/>
    <col min="14849" max="14849" width="6.7109375" style="13" customWidth="1"/>
    <col min="14850" max="14850" width="45.7109375" style="13" customWidth="1"/>
    <col min="14851" max="14851" width="14.7109375" style="13" customWidth="1"/>
    <col min="14852" max="14852" width="13.7109375" style="13" customWidth="1"/>
    <col min="14853" max="14853" width="15.7109375" style="13" customWidth="1"/>
    <col min="14854" max="14854" width="15.28515625" style="13" customWidth="1"/>
    <col min="14855" max="14855" width="35.7109375" style="13" customWidth="1"/>
    <col min="14856" max="14856" width="17.7109375" style="13" customWidth="1"/>
    <col min="14857" max="14857" width="15.28515625" style="13" customWidth="1"/>
    <col min="14858" max="14858" width="30.7109375" style="13" customWidth="1"/>
    <col min="14859" max="14859" width="14.42578125" style="13" bestFit="1" customWidth="1"/>
    <col min="14860" max="15104" width="11.42578125" style="13"/>
    <col min="15105" max="15105" width="6.7109375" style="13" customWidth="1"/>
    <col min="15106" max="15106" width="45.7109375" style="13" customWidth="1"/>
    <col min="15107" max="15107" width="14.7109375" style="13" customWidth="1"/>
    <col min="15108" max="15108" width="13.7109375" style="13" customWidth="1"/>
    <col min="15109" max="15109" width="15.7109375" style="13" customWidth="1"/>
    <col min="15110" max="15110" width="15.28515625" style="13" customWidth="1"/>
    <col min="15111" max="15111" width="35.7109375" style="13" customWidth="1"/>
    <col min="15112" max="15112" width="17.7109375" style="13" customWidth="1"/>
    <col min="15113" max="15113" width="15.28515625" style="13" customWidth="1"/>
    <col min="15114" max="15114" width="30.7109375" style="13" customWidth="1"/>
    <col min="15115" max="15115" width="14.42578125" style="13" bestFit="1" customWidth="1"/>
    <col min="15116" max="15360" width="11.42578125" style="13"/>
    <col min="15361" max="15361" width="6.7109375" style="13" customWidth="1"/>
    <col min="15362" max="15362" width="45.7109375" style="13" customWidth="1"/>
    <col min="15363" max="15363" width="14.7109375" style="13" customWidth="1"/>
    <col min="15364" max="15364" width="13.7109375" style="13" customWidth="1"/>
    <col min="15365" max="15365" width="15.7109375" style="13" customWidth="1"/>
    <col min="15366" max="15366" width="15.28515625" style="13" customWidth="1"/>
    <col min="15367" max="15367" width="35.7109375" style="13" customWidth="1"/>
    <col min="15368" max="15368" width="17.7109375" style="13" customWidth="1"/>
    <col min="15369" max="15369" width="15.28515625" style="13" customWidth="1"/>
    <col min="15370" max="15370" width="30.7109375" style="13" customWidth="1"/>
    <col min="15371" max="15371" width="14.42578125" style="13" bestFit="1" customWidth="1"/>
    <col min="15372" max="15616" width="11.42578125" style="13"/>
    <col min="15617" max="15617" width="6.7109375" style="13" customWidth="1"/>
    <col min="15618" max="15618" width="45.7109375" style="13" customWidth="1"/>
    <col min="15619" max="15619" width="14.7109375" style="13" customWidth="1"/>
    <col min="15620" max="15620" width="13.7109375" style="13" customWidth="1"/>
    <col min="15621" max="15621" width="15.7109375" style="13" customWidth="1"/>
    <col min="15622" max="15622" width="15.28515625" style="13" customWidth="1"/>
    <col min="15623" max="15623" width="35.7109375" style="13" customWidth="1"/>
    <col min="15624" max="15624" width="17.7109375" style="13" customWidth="1"/>
    <col min="15625" max="15625" width="15.28515625" style="13" customWidth="1"/>
    <col min="15626" max="15626" width="30.7109375" style="13" customWidth="1"/>
    <col min="15627" max="15627" width="14.42578125" style="13" bestFit="1" customWidth="1"/>
    <col min="15628" max="15872" width="11.42578125" style="13"/>
    <col min="15873" max="15873" width="6.7109375" style="13" customWidth="1"/>
    <col min="15874" max="15874" width="45.7109375" style="13" customWidth="1"/>
    <col min="15875" max="15875" width="14.7109375" style="13" customWidth="1"/>
    <col min="15876" max="15876" width="13.7109375" style="13" customWidth="1"/>
    <col min="15877" max="15877" width="15.7109375" style="13" customWidth="1"/>
    <col min="15878" max="15878" width="15.28515625" style="13" customWidth="1"/>
    <col min="15879" max="15879" width="35.7109375" style="13" customWidth="1"/>
    <col min="15880" max="15880" width="17.7109375" style="13" customWidth="1"/>
    <col min="15881" max="15881" width="15.28515625" style="13" customWidth="1"/>
    <col min="15882" max="15882" width="30.7109375" style="13" customWidth="1"/>
    <col min="15883" max="15883" width="14.42578125" style="13" bestFit="1" customWidth="1"/>
    <col min="15884" max="16128" width="11.42578125" style="13"/>
    <col min="16129" max="16129" width="6.7109375" style="13" customWidth="1"/>
    <col min="16130" max="16130" width="45.7109375" style="13" customWidth="1"/>
    <col min="16131" max="16131" width="14.7109375" style="13" customWidth="1"/>
    <col min="16132" max="16132" width="13.7109375" style="13" customWidth="1"/>
    <col min="16133" max="16133" width="15.7109375" style="13" customWidth="1"/>
    <col min="16134" max="16134" width="15.28515625" style="13" customWidth="1"/>
    <col min="16135" max="16135" width="35.7109375" style="13" customWidth="1"/>
    <col min="16136" max="16136" width="17.7109375" style="13" customWidth="1"/>
    <col min="16137" max="16137" width="15.28515625" style="13" customWidth="1"/>
    <col min="16138" max="16138" width="30.7109375" style="13" customWidth="1"/>
    <col min="16139" max="16139" width="14.42578125" style="13" bestFit="1" customWidth="1"/>
    <col min="16140" max="16384" width="11.42578125" style="13"/>
  </cols>
  <sheetData>
    <row r="1" spans="1:14" ht="18.75" x14ac:dyDescent="0.25">
      <c r="J1" s="910"/>
    </row>
    <row r="2" spans="1:14" s="9" customFormat="1" ht="18.75" x14ac:dyDescent="0.25">
      <c r="A2" s="1956" t="s">
        <v>562</v>
      </c>
      <c r="B2" s="1956"/>
      <c r="C2" s="1956"/>
      <c r="D2" s="1956"/>
      <c r="E2" s="1956"/>
      <c r="F2" s="1956"/>
      <c r="G2" s="1956"/>
      <c r="H2" s="1956"/>
      <c r="I2" s="1956"/>
      <c r="J2" s="1956"/>
    </row>
    <row r="3" spans="1:14" s="9" customFormat="1" ht="18.75" x14ac:dyDescent="0.25">
      <c r="A3" s="1956" t="s">
        <v>71</v>
      </c>
      <c r="B3" s="1956"/>
      <c r="C3" s="1956"/>
      <c r="D3" s="1956"/>
      <c r="E3" s="1956"/>
      <c r="F3" s="1956"/>
      <c r="G3" s="1956"/>
      <c r="H3" s="1956"/>
      <c r="I3" s="1956"/>
      <c r="J3" s="1956"/>
    </row>
    <row r="4" spans="1:14" s="9" customFormat="1" ht="18.75" x14ac:dyDescent="0.25">
      <c r="A4" s="1956" t="s">
        <v>28</v>
      </c>
      <c r="B4" s="1956"/>
      <c r="C4" s="1956"/>
      <c r="D4" s="1956"/>
      <c r="E4" s="1956"/>
      <c r="F4" s="1956"/>
      <c r="G4" s="1956"/>
      <c r="H4" s="1956"/>
      <c r="I4" s="1956"/>
      <c r="J4" s="1956"/>
    </row>
    <row r="5" spans="1:14" s="9" customFormat="1" ht="17.25" customHeight="1" x14ac:dyDescent="0.3">
      <c r="A5" s="2434" t="s">
        <v>1471</v>
      </c>
      <c r="B5" s="2434"/>
      <c r="C5" s="2434"/>
      <c r="D5" s="2434"/>
      <c r="E5" s="2434"/>
      <c r="F5" s="2434"/>
      <c r="G5" s="2519"/>
      <c r="H5" s="2434"/>
      <c r="I5" s="2434"/>
      <c r="J5" s="2434"/>
    </row>
    <row r="6" spans="1:14" s="10" customFormat="1" ht="127.5" customHeight="1" x14ac:dyDescent="0.25">
      <c r="A6" s="444" t="s">
        <v>1</v>
      </c>
      <c r="B6" s="98" t="s">
        <v>2</v>
      </c>
      <c r="C6" s="98" t="s">
        <v>3</v>
      </c>
      <c r="D6" s="99" t="s">
        <v>1459</v>
      </c>
      <c r="E6" s="399" t="s">
        <v>1460</v>
      </c>
      <c r="F6" s="100" t="s">
        <v>4</v>
      </c>
      <c r="G6" s="98" t="s">
        <v>5</v>
      </c>
      <c r="H6" s="736" t="s">
        <v>1461</v>
      </c>
      <c r="I6" s="98" t="s">
        <v>6</v>
      </c>
      <c r="J6" s="98" t="s">
        <v>7</v>
      </c>
    </row>
    <row r="7" spans="1:14" s="10" customFormat="1" ht="18.75" x14ac:dyDescent="0.25">
      <c r="A7" s="436">
        <v>1</v>
      </c>
      <c r="B7" s="436">
        <v>2</v>
      </c>
      <c r="C7" s="436">
        <v>3</v>
      </c>
      <c r="D7" s="436">
        <v>4</v>
      </c>
      <c r="E7" s="737">
        <v>5</v>
      </c>
      <c r="F7" s="436">
        <v>6</v>
      </c>
      <c r="G7" s="436">
        <v>7</v>
      </c>
      <c r="H7" s="737">
        <v>8</v>
      </c>
      <c r="I7" s="436">
        <v>9</v>
      </c>
      <c r="J7" s="436">
        <v>10</v>
      </c>
    </row>
    <row r="8" spans="1:14" s="11" customFormat="1" ht="18.75" customHeight="1" x14ac:dyDescent="0.25">
      <c r="A8" s="2666" t="s">
        <v>29</v>
      </c>
      <c r="B8" s="2666"/>
      <c r="C8" s="2666"/>
      <c r="D8" s="2666"/>
      <c r="E8" s="2666"/>
      <c r="F8" s="2666"/>
      <c r="G8" s="2666"/>
      <c r="H8" s="2666"/>
      <c r="I8" s="2666"/>
      <c r="J8" s="2666"/>
    </row>
    <row r="9" spans="1:14" s="12" customFormat="1" ht="18.75" customHeight="1" x14ac:dyDescent="0.25">
      <c r="A9" s="2521" t="s">
        <v>9</v>
      </c>
      <c r="B9" s="2522" t="s">
        <v>586</v>
      </c>
      <c r="C9" s="433" t="s">
        <v>15</v>
      </c>
      <c r="D9" s="599">
        <f>D10+D11</f>
        <v>57759.199999999997</v>
      </c>
      <c r="E9" s="738">
        <f>E10+E11</f>
        <v>2657.5</v>
      </c>
      <c r="F9" s="599">
        <f>E9/D9*100</f>
        <v>4.6009986287898732</v>
      </c>
      <c r="G9" s="2523"/>
      <c r="H9" s="738">
        <f>H10+H11</f>
        <v>23960.191999999999</v>
      </c>
      <c r="I9" s="599">
        <f t="shared" ref="I9:I31" si="0">H9/D9*100</f>
        <v>41.482901425227496</v>
      </c>
      <c r="J9" s="2524"/>
    </row>
    <row r="10" spans="1:14" s="12" customFormat="1" ht="78" customHeight="1" x14ac:dyDescent="0.25">
      <c r="A10" s="2521"/>
      <c r="B10" s="2522"/>
      <c r="C10" s="433" t="s">
        <v>16</v>
      </c>
      <c r="D10" s="599">
        <f>D16</f>
        <v>3824</v>
      </c>
      <c r="E10" s="738">
        <f>E16</f>
        <v>0</v>
      </c>
      <c r="F10" s="599">
        <f t="shared" ref="F10:F31" si="1">E10/D10*100</f>
        <v>0</v>
      </c>
      <c r="G10" s="2523"/>
      <c r="H10" s="738">
        <f>H16</f>
        <v>1723.47</v>
      </c>
      <c r="I10" s="599">
        <f t="shared" si="0"/>
        <v>45.069822175732213</v>
      </c>
      <c r="J10" s="2524"/>
    </row>
    <row r="11" spans="1:14" s="12" customFormat="1" ht="96.75" customHeight="1" x14ac:dyDescent="0.25">
      <c r="A11" s="2521"/>
      <c r="B11" s="2522"/>
      <c r="C11" s="178" t="s">
        <v>19</v>
      </c>
      <c r="D11" s="599">
        <f>D13+D15</f>
        <v>53935.199999999997</v>
      </c>
      <c r="E11" s="738">
        <f>E13+E15</f>
        <v>2657.5</v>
      </c>
      <c r="F11" s="599">
        <f t="shared" si="1"/>
        <v>4.927208947032736</v>
      </c>
      <c r="G11" s="2523"/>
      <c r="H11" s="738">
        <f>H13+H15</f>
        <v>22236.721999999998</v>
      </c>
      <c r="I11" s="599">
        <f t="shared" si="0"/>
        <v>41.228589121760926</v>
      </c>
      <c r="J11" s="2524"/>
    </row>
    <row r="12" spans="1:14" s="10" customFormat="1" ht="18.75" customHeight="1" x14ac:dyDescent="0.25">
      <c r="A12" s="2534" t="s">
        <v>10</v>
      </c>
      <c r="B12" s="2535" t="s">
        <v>1195</v>
      </c>
      <c r="C12" s="759" t="s">
        <v>15</v>
      </c>
      <c r="D12" s="600">
        <f>D13</f>
        <v>7000</v>
      </c>
      <c r="E12" s="739">
        <f>E13</f>
        <v>2657.5</v>
      </c>
      <c r="F12" s="600">
        <f t="shared" si="1"/>
        <v>37.964285714285708</v>
      </c>
      <c r="G12" s="2671" t="s">
        <v>1864</v>
      </c>
      <c r="H12" s="739">
        <f>H13</f>
        <v>2408.4450000000002</v>
      </c>
      <c r="I12" s="600">
        <f t="shared" si="0"/>
        <v>34.406357142857146</v>
      </c>
      <c r="J12" s="2667" t="s">
        <v>1389</v>
      </c>
    </row>
    <row r="13" spans="1:14" s="10" customFormat="1" ht="225" customHeight="1" x14ac:dyDescent="0.25">
      <c r="A13" s="2534"/>
      <c r="B13" s="2535"/>
      <c r="C13" s="760" t="s">
        <v>19</v>
      </c>
      <c r="D13" s="601">
        <v>7000</v>
      </c>
      <c r="E13" s="740">
        <v>2657.5</v>
      </c>
      <c r="F13" s="600">
        <f t="shared" ref="F13" si="2">E13/D13*100</f>
        <v>37.964285714285708</v>
      </c>
      <c r="G13" s="2671"/>
      <c r="H13" s="748">
        <v>2408.4450000000002</v>
      </c>
      <c r="I13" s="600">
        <f t="shared" ref="I13" si="3">H13/D13*100</f>
        <v>34.406357142857146</v>
      </c>
      <c r="J13" s="2667"/>
      <c r="N13" s="77"/>
    </row>
    <row r="14" spans="1:14" s="10" customFormat="1" ht="24" customHeight="1" x14ac:dyDescent="0.25">
      <c r="A14" s="2673" t="s">
        <v>11</v>
      </c>
      <c r="B14" s="2672" t="s">
        <v>1435</v>
      </c>
      <c r="C14" s="1059" t="s">
        <v>15</v>
      </c>
      <c r="D14" s="1060">
        <f>D15+D16</f>
        <v>50759.199999999997</v>
      </c>
      <c r="E14" s="1061">
        <f>E15+E16</f>
        <v>0</v>
      </c>
      <c r="F14" s="1062">
        <f t="shared" si="1"/>
        <v>0</v>
      </c>
      <c r="G14" s="2674" t="s">
        <v>1865</v>
      </c>
      <c r="H14" s="1061">
        <f>H15+H16</f>
        <v>21551.746999999999</v>
      </c>
      <c r="I14" s="1062">
        <f t="shared" si="0"/>
        <v>42.458799587069933</v>
      </c>
      <c r="J14" s="2658" t="s">
        <v>1433</v>
      </c>
    </row>
    <row r="15" spans="1:14" s="10" customFormat="1" ht="127.5" customHeight="1" x14ac:dyDescent="0.25">
      <c r="A15" s="2673"/>
      <c r="B15" s="2672"/>
      <c r="C15" s="1059" t="s">
        <v>19</v>
      </c>
      <c r="D15" s="1060">
        <v>46935.199999999997</v>
      </c>
      <c r="E15" s="1061">
        <v>0</v>
      </c>
      <c r="F15" s="1062">
        <f t="shared" si="1"/>
        <v>0</v>
      </c>
      <c r="G15" s="2674"/>
      <c r="H15" s="1061">
        <v>19828.276999999998</v>
      </c>
      <c r="I15" s="1062">
        <f t="shared" si="0"/>
        <v>42.246069048390126</v>
      </c>
      <c r="J15" s="2658"/>
    </row>
    <row r="16" spans="1:14" s="10" customFormat="1" ht="129.75" customHeight="1" x14ac:dyDescent="0.25">
      <c r="A16" s="1063"/>
      <c r="B16" s="1064" t="s">
        <v>1434</v>
      </c>
      <c r="C16" s="1059" t="s">
        <v>16</v>
      </c>
      <c r="D16" s="1060">
        <v>3824</v>
      </c>
      <c r="E16" s="1061">
        <v>0</v>
      </c>
      <c r="F16" s="1062">
        <f t="shared" si="1"/>
        <v>0</v>
      </c>
      <c r="G16" s="1065"/>
      <c r="H16" s="1061">
        <v>1723.47</v>
      </c>
      <c r="I16" s="1062">
        <f t="shared" si="0"/>
        <v>45.069822175732213</v>
      </c>
      <c r="J16" s="1066" t="s">
        <v>1620</v>
      </c>
    </row>
    <row r="17" spans="1:15" ht="20.25" customHeight="1" x14ac:dyDescent="0.25">
      <c r="A17" s="2668"/>
      <c r="B17" s="2669" t="s">
        <v>38</v>
      </c>
      <c r="C17" s="1067" t="s">
        <v>15</v>
      </c>
      <c r="D17" s="1068">
        <f>D18+D19</f>
        <v>57759.199999999997</v>
      </c>
      <c r="E17" s="1069">
        <f>E18+E19</f>
        <v>2657.5</v>
      </c>
      <c r="F17" s="1070">
        <f t="shared" si="1"/>
        <v>4.6009986287898732</v>
      </c>
      <c r="G17" s="2670"/>
      <c r="H17" s="1069">
        <f>H19+H18</f>
        <v>23960.191999999999</v>
      </c>
      <c r="I17" s="1070">
        <f t="shared" si="0"/>
        <v>41.482901425227496</v>
      </c>
      <c r="J17" s="2670"/>
    </row>
    <row r="18" spans="1:15" ht="79.5" customHeight="1" x14ac:dyDescent="0.25">
      <c r="A18" s="2668"/>
      <c r="B18" s="2669"/>
      <c r="C18" s="1067" t="s">
        <v>16</v>
      </c>
      <c r="D18" s="1068">
        <f>D10</f>
        <v>3824</v>
      </c>
      <c r="E18" s="1069">
        <f>E16</f>
        <v>0</v>
      </c>
      <c r="F18" s="1070">
        <f t="shared" si="1"/>
        <v>0</v>
      </c>
      <c r="G18" s="2670"/>
      <c r="H18" s="1069">
        <f>H16</f>
        <v>1723.47</v>
      </c>
      <c r="I18" s="1070">
        <f t="shared" si="0"/>
        <v>45.069822175732213</v>
      </c>
      <c r="J18" s="2670"/>
    </row>
    <row r="19" spans="1:15" ht="90.75" customHeight="1" x14ac:dyDescent="0.25">
      <c r="A19" s="2668"/>
      <c r="B19" s="2669"/>
      <c r="C19" s="1067" t="s">
        <v>19</v>
      </c>
      <c r="D19" s="1068">
        <f>D11</f>
        <v>53935.199999999997</v>
      </c>
      <c r="E19" s="1069">
        <f>E15+E13</f>
        <v>2657.5</v>
      </c>
      <c r="F19" s="1070">
        <f t="shared" si="1"/>
        <v>4.927208947032736</v>
      </c>
      <c r="G19" s="2670"/>
      <c r="H19" s="1069">
        <f>H15+H13</f>
        <v>22236.721999999998</v>
      </c>
      <c r="I19" s="1070">
        <f t="shared" si="0"/>
        <v>41.228589121760926</v>
      </c>
      <c r="J19" s="2670"/>
    </row>
    <row r="20" spans="1:15" s="10" customFormat="1" ht="34.5" hidden="1" customHeight="1" x14ac:dyDescent="0.25">
      <c r="A20" s="2534" t="s">
        <v>10</v>
      </c>
      <c r="B20" s="2535" t="s">
        <v>445</v>
      </c>
      <c r="C20" s="438" t="s">
        <v>15</v>
      </c>
      <c r="D20" s="179">
        <f>D21+D22</f>
        <v>56127.9</v>
      </c>
      <c r="E20" s="742">
        <f>E21+E22</f>
        <v>17745.099999999999</v>
      </c>
      <c r="F20" s="179">
        <f t="shared" si="1"/>
        <v>31.615471093698496</v>
      </c>
      <c r="G20" s="2536" t="s">
        <v>770</v>
      </c>
      <c r="H20" s="742">
        <f>H21+H22</f>
        <v>17745.099999999999</v>
      </c>
      <c r="I20" s="179">
        <f t="shared" si="0"/>
        <v>31.615471093698496</v>
      </c>
      <c r="J20" s="2537" t="s">
        <v>771</v>
      </c>
    </row>
    <row r="21" spans="1:15" s="10" customFormat="1" ht="92.25" hidden="1" customHeight="1" x14ac:dyDescent="0.25">
      <c r="A21" s="2534"/>
      <c r="B21" s="2535"/>
      <c r="C21" s="440" t="s">
        <v>16</v>
      </c>
      <c r="D21" s="180">
        <v>6941</v>
      </c>
      <c r="E21" s="181">
        <v>2082.3000000000002</v>
      </c>
      <c r="F21" s="179">
        <f t="shared" si="1"/>
        <v>30.000000000000004</v>
      </c>
      <c r="G21" s="2536"/>
      <c r="H21" s="181">
        <v>2082.3000000000002</v>
      </c>
      <c r="I21" s="179">
        <f t="shared" si="0"/>
        <v>30.000000000000004</v>
      </c>
      <c r="J21" s="2537"/>
      <c r="K21" s="77"/>
      <c r="L21" s="77"/>
      <c r="N21" s="77"/>
    </row>
    <row r="22" spans="1:15" s="10" customFormat="1" ht="94.5" hidden="1" customHeight="1" x14ac:dyDescent="0.25">
      <c r="A22" s="2534"/>
      <c r="B22" s="2535"/>
      <c r="C22" s="440" t="s">
        <v>19</v>
      </c>
      <c r="D22" s="180">
        <v>49186.9</v>
      </c>
      <c r="E22" s="181">
        <v>15662.8</v>
      </c>
      <c r="F22" s="179">
        <f t="shared" si="1"/>
        <v>31.843437988570123</v>
      </c>
      <c r="G22" s="2536"/>
      <c r="H22" s="181">
        <v>15662.8</v>
      </c>
      <c r="I22" s="179">
        <f t="shared" si="0"/>
        <v>31.843437988570123</v>
      </c>
      <c r="J22" s="2537"/>
      <c r="N22" s="77"/>
    </row>
    <row r="23" spans="1:15" s="10" customFormat="1" ht="94.5" hidden="1" customHeight="1" x14ac:dyDescent="0.25">
      <c r="A23" s="437" t="s">
        <v>11</v>
      </c>
      <c r="B23" s="326" t="s">
        <v>772</v>
      </c>
      <c r="C23" s="445" t="s">
        <v>15</v>
      </c>
      <c r="D23" s="180">
        <f>D24+D25</f>
        <v>19154</v>
      </c>
      <c r="E23" s="181">
        <f>E24+E25</f>
        <v>1524.5</v>
      </c>
      <c r="F23" s="179">
        <f t="shared" si="1"/>
        <v>7.9591730186906133</v>
      </c>
      <c r="G23" s="327" t="s">
        <v>446</v>
      </c>
      <c r="H23" s="181">
        <f>H24+H25</f>
        <v>1194.8</v>
      </c>
      <c r="I23" s="179">
        <f t="shared" si="0"/>
        <v>6.2378615432807765</v>
      </c>
      <c r="J23" s="327"/>
    </row>
    <row r="24" spans="1:15" s="10" customFormat="1" ht="91.5" hidden="1" customHeight="1" x14ac:dyDescent="0.25">
      <c r="A24" s="2534"/>
      <c r="B24" s="2538" t="s">
        <v>773</v>
      </c>
      <c r="C24" s="445" t="s">
        <v>19</v>
      </c>
      <c r="D24" s="180">
        <f>D26</f>
        <v>4000</v>
      </c>
      <c r="E24" s="181">
        <f>E26</f>
        <v>1524.5</v>
      </c>
      <c r="F24" s="179">
        <f t="shared" si="1"/>
        <v>38.112499999999997</v>
      </c>
      <c r="G24" s="2539"/>
      <c r="H24" s="181">
        <f>H26</f>
        <v>1194.8</v>
      </c>
      <c r="I24" s="179">
        <f t="shared" si="0"/>
        <v>29.869999999999997</v>
      </c>
      <c r="J24" s="2539"/>
    </row>
    <row r="25" spans="1:15" s="10" customFormat="1" ht="39.75" hidden="1" customHeight="1" x14ac:dyDescent="0.25">
      <c r="A25" s="2534"/>
      <c r="B25" s="2538"/>
      <c r="C25" s="445" t="s">
        <v>20</v>
      </c>
      <c r="D25" s="180">
        <f>D27+D29+D30</f>
        <v>15154</v>
      </c>
      <c r="E25" s="181">
        <f>E27+E29+E30</f>
        <v>0</v>
      </c>
      <c r="F25" s="179">
        <f t="shared" si="1"/>
        <v>0</v>
      </c>
      <c r="G25" s="2539"/>
      <c r="H25" s="181">
        <f>H28+H29+H30</f>
        <v>0</v>
      </c>
      <c r="I25" s="179">
        <f t="shared" si="0"/>
        <v>0</v>
      </c>
      <c r="J25" s="2539"/>
    </row>
    <row r="26" spans="1:15" s="10" customFormat="1" ht="189" hidden="1" customHeight="1" x14ac:dyDescent="0.25">
      <c r="A26" s="434" t="s">
        <v>30</v>
      </c>
      <c r="B26" s="440" t="s">
        <v>31</v>
      </c>
      <c r="C26" s="445" t="s">
        <v>19</v>
      </c>
      <c r="D26" s="180">
        <v>4000</v>
      </c>
      <c r="E26" s="181">
        <v>1524.5</v>
      </c>
      <c r="F26" s="179">
        <f t="shared" si="1"/>
        <v>38.112499999999997</v>
      </c>
      <c r="G26" s="182" t="s">
        <v>957</v>
      </c>
      <c r="H26" s="181">
        <v>1194.8</v>
      </c>
      <c r="I26" s="179">
        <f t="shared" si="0"/>
        <v>29.869999999999997</v>
      </c>
      <c r="J26" s="182" t="s">
        <v>948</v>
      </c>
      <c r="L26" s="77"/>
      <c r="N26" s="78"/>
      <c r="O26" s="77"/>
    </row>
    <row r="27" spans="1:15" s="10" customFormat="1" ht="24" hidden="1" customHeight="1" x14ac:dyDescent="0.25">
      <c r="A27" s="2525" t="s">
        <v>32</v>
      </c>
      <c r="B27" s="2526" t="s">
        <v>33</v>
      </c>
      <c r="C27" s="429" t="s">
        <v>15</v>
      </c>
      <c r="D27" s="431">
        <f>D28</f>
        <v>15050</v>
      </c>
      <c r="E27" s="743">
        <f>E28</f>
        <v>0</v>
      </c>
      <c r="F27" s="179">
        <f t="shared" si="1"/>
        <v>0</v>
      </c>
      <c r="G27" s="2527"/>
      <c r="H27" s="743">
        <f>H28</f>
        <v>0</v>
      </c>
      <c r="I27" s="179">
        <f t="shared" si="0"/>
        <v>0</v>
      </c>
      <c r="J27" s="2528" t="s">
        <v>774</v>
      </c>
    </row>
    <row r="28" spans="1:15" s="10" customFormat="1" ht="69.75" hidden="1" customHeight="1" x14ac:dyDescent="0.25">
      <c r="A28" s="2525"/>
      <c r="B28" s="2526"/>
      <c r="C28" s="429" t="s">
        <v>20</v>
      </c>
      <c r="D28" s="431">
        <v>15050</v>
      </c>
      <c r="E28" s="743">
        <v>0</v>
      </c>
      <c r="F28" s="179">
        <f t="shared" si="1"/>
        <v>0</v>
      </c>
      <c r="G28" s="2527"/>
      <c r="H28" s="743">
        <v>0</v>
      </c>
      <c r="I28" s="179">
        <f t="shared" si="0"/>
        <v>0</v>
      </c>
      <c r="J28" s="2528"/>
    </row>
    <row r="29" spans="1:15" s="10" customFormat="1" ht="76.5" hidden="1" customHeight="1" x14ac:dyDescent="0.25">
      <c r="A29" s="444" t="s">
        <v>34</v>
      </c>
      <c r="B29" s="435" t="s">
        <v>35</v>
      </c>
      <c r="C29" s="429" t="s">
        <v>20</v>
      </c>
      <c r="D29" s="431">
        <v>100</v>
      </c>
      <c r="E29" s="743">
        <v>0</v>
      </c>
      <c r="F29" s="179">
        <f t="shared" si="1"/>
        <v>0</v>
      </c>
      <c r="G29" s="428"/>
      <c r="H29" s="743">
        <v>0</v>
      </c>
      <c r="I29" s="179">
        <f t="shared" si="0"/>
        <v>0</v>
      </c>
      <c r="J29" s="427" t="s">
        <v>775</v>
      </c>
    </row>
    <row r="30" spans="1:15" s="10" customFormat="1" ht="62.25" hidden="1" customHeight="1" x14ac:dyDescent="0.25">
      <c r="A30" s="437" t="s">
        <v>36</v>
      </c>
      <c r="B30" s="438" t="s">
        <v>37</v>
      </c>
      <c r="C30" s="429" t="s">
        <v>20</v>
      </c>
      <c r="D30" s="179">
        <v>4</v>
      </c>
      <c r="E30" s="742">
        <v>0</v>
      </c>
      <c r="F30" s="179">
        <f t="shared" si="1"/>
        <v>0</v>
      </c>
      <c r="G30" s="439"/>
      <c r="H30" s="742">
        <v>0</v>
      </c>
      <c r="I30" s="179">
        <f t="shared" si="0"/>
        <v>0</v>
      </c>
      <c r="J30" s="427" t="s">
        <v>776</v>
      </c>
    </row>
    <row r="31" spans="1:15" ht="37.5" hidden="1" x14ac:dyDescent="0.25">
      <c r="A31" s="938"/>
      <c r="B31" s="939" t="s">
        <v>38</v>
      </c>
      <c r="C31" s="184" t="s">
        <v>15</v>
      </c>
      <c r="D31" s="177" t="e">
        <f>#REF!+#REF!+#REF!</f>
        <v>#REF!</v>
      </c>
      <c r="E31" s="744" t="e">
        <f>#REF!+#REF!+#REF!</f>
        <v>#REF!</v>
      </c>
      <c r="F31" s="185" t="e">
        <f t="shared" si="1"/>
        <v>#REF!</v>
      </c>
      <c r="G31" s="940"/>
      <c r="H31" s="744" t="e">
        <f>#REF!+#REF!+#REF!</f>
        <v>#REF!</v>
      </c>
      <c r="I31" s="185" t="e">
        <f t="shared" si="0"/>
        <v>#REF!</v>
      </c>
      <c r="J31" s="940"/>
    </row>
    <row r="32" spans="1:15" ht="22.5" customHeight="1" x14ac:dyDescent="0.25">
      <c r="A32" s="2659" t="s">
        <v>39</v>
      </c>
      <c r="B32" s="2659"/>
      <c r="C32" s="2659"/>
      <c r="D32" s="2659"/>
      <c r="E32" s="2659"/>
      <c r="F32" s="2659"/>
      <c r="G32" s="2659"/>
      <c r="H32" s="2659"/>
      <c r="I32" s="2659"/>
      <c r="J32" s="2659"/>
    </row>
    <row r="33" spans="1:15" ht="18.75" hidden="1" x14ac:dyDescent="0.25">
      <c r="A33" s="2541" t="s">
        <v>8</v>
      </c>
      <c r="B33" s="2542" t="s">
        <v>777</v>
      </c>
      <c r="C33" s="441" t="s">
        <v>15</v>
      </c>
      <c r="D33" s="430">
        <f>D34</f>
        <v>0</v>
      </c>
      <c r="E33" s="745">
        <f>E34</f>
        <v>0</v>
      </c>
      <c r="F33" s="430">
        <v>0</v>
      </c>
      <c r="G33" s="2543"/>
      <c r="H33" s="745">
        <f>H34</f>
        <v>0</v>
      </c>
      <c r="I33" s="430">
        <v>0</v>
      </c>
      <c r="J33" s="2544"/>
    </row>
    <row r="34" spans="1:15" ht="93.75" hidden="1" x14ac:dyDescent="0.25">
      <c r="A34" s="2541"/>
      <c r="B34" s="2542"/>
      <c r="C34" s="441" t="s">
        <v>19</v>
      </c>
      <c r="D34" s="430">
        <f>D36</f>
        <v>0</v>
      </c>
      <c r="E34" s="745">
        <f>E36</f>
        <v>0</v>
      </c>
      <c r="F34" s="430">
        <v>0</v>
      </c>
      <c r="G34" s="2543"/>
      <c r="H34" s="745">
        <f>H35</f>
        <v>0</v>
      </c>
      <c r="I34" s="430">
        <v>0</v>
      </c>
      <c r="J34" s="2544"/>
    </row>
    <row r="35" spans="1:15" ht="18.75" hidden="1" x14ac:dyDescent="0.25">
      <c r="A35" s="2545" t="s">
        <v>10</v>
      </c>
      <c r="B35" s="2546" t="s">
        <v>778</v>
      </c>
      <c r="C35" s="443" t="s">
        <v>15</v>
      </c>
      <c r="D35" s="431">
        <f>D36</f>
        <v>0</v>
      </c>
      <c r="E35" s="743">
        <f>E36</f>
        <v>0</v>
      </c>
      <c r="F35" s="431">
        <v>0</v>
      </c>
      <c r="G35" s="2528" t="s">
        <v>560</v>
      </c>
      <c r="H35" s="743">
        <f>H36</f>
        <v>0</v>
      </c>
      <c r="I35" s="431">
        <v>0</v>
      </c>
      <c r="J35" s="2528"/>
    </row>
    <row r="36" spans="1:15" ht="95.25" hidden="1" customHeight="1" x14ac:dyDescent="0.25">
      <c r="A36" s="2545"/>
      <c r="B36" s="2546"/>
      <c r="C36" s="443" t="s">
        <v>19</v>
      </c>
      <c r="D36" s="431">
        <f>D37+D38+D39</f>
        <v>0</v>
      </c>
      <c r="E36" s="743">
        <f>E37+E38+E39</f>
        <v>0</v>
      </c>
      <c r="F36" s="431">
        <v>0</v>
      </c>
      <c r="G36" s="2528"/>
      <c r="H36" s="743">
        <v>0</v>
      </c>
      <c r="I36" s="431">
        <v>0</v>
      </c>
      <c r="J36" s="2528"/>
    </row>
    <row r="37" spans="1:15" ht="93.75" hidden="1" customHeight="1" x14ac:dyDescent="0.25">
      <c r="A37" s="442" t="s">
        <v>75</v>
      </c>
      <c r="B37" s="443" t="s">
        <v>502</v>
      </c>
      <c r="C37" s="429" t="s">
        <v>19</v>
      </c>
      <c r="D37" s="431">
        <v>0</v>
      </c>
      <c r="E37" s="743">
        <v>0</v>
      </c>
      <c r="F37" s="431">
        <v>0</v>
      </c>
      <c r="G37" s="427"/>
      <c r="H37" s="743">
        <v>0</v>
      </c>
      <c r="I37" s="431">
        <v>0</v>
      </c>
      <c r="J37" s="427" t="s">
        <v>757</v>
      </c>
    </row>
    <row r="38" spans="1:15" ht="95.25" hidden="1" customHeight="1" x14ac:dyDescent="0.25">
      <c r="A38" s="442" t="s">
        <v>76</v>
      </c>
      <c r="B38" s="443" t="s">
        <v>503</v>
      </c>
      <c r="C38" s="429" t="s">
        <v>19</v>
      </c>
      <c r="D38" s="431">
        <v>0</v>
      </c>
      <c r="E38" s="743">
        <v>0</v>
      </c>
      <c r="F38" s="431">
        <v>0</v>
      </c>
      <c r="G38" s="427"/>
      <c r="H38" s="743">
        <v>0</v>
      </c>
      <c r="I38" s="431">
        <v>0</v>
      </c>
      <c r="J38" s="427" t="s">
        <v>757</v>
      </c>
      <c r="L38" s="82"/>
    </row>
    <row r="39" spans="1:15" ht="92.25" hidden="1" customHeight="1" x14ac:dyDescent="0.25">
      <c r="A39" s="442" t="s">
        <v>242</v>
      </c>
      <c r="B39" s="443" t="s">
        <v>447</v>
      </c>
      <c r="C39" s="429" t="s">
        <v>19</v>
      </c>
      <c r="D39" s="431">
        <v>0</v>
      </c>
      <c r="E39" s="743">
        <v>0</v>
      </c>
      <c r="F39" s="431">
        <v>0</v>
      </c>
      <c r="G39" s="427"/>
      <c r="H39" s="743">
        <v>0</v>
      </c>
      <c r="I39" s="431">
        <v>0</v>
      </c>
      <c r="J39" s="427" t="s">
        <v>757</v>
      </c>
    </row>
    <row r="40" spans="1:15" ht="27.75" customHeight="1" x14ac:dyDescent="0.25">
      <c r="A40" s="2541" t="s">
        <v>297</v>
      </c>
      <c r="B40" s="2542" t="s">
        <v>1194</v>
      </c>
      <c r="C40" s="761" t="s">
        <v>15</v>
      </c>
      <c r="D40" s="801">
        <f>D41</f>
        <v>26225.069</v>
      </c>
      <c r="E40" s="493">
        <f>E41</f>
        <v>5683.2179999999998</v>
      </c>
      <c r="F40" s="758">
        <f t="shared" ref="F40:F43" si="4">E40/D40*100</f>
        <v>21.670936309071294</v>
      </c>
      <c r="G40" s="2661"/>
      <c r="H40" s="493">
        <f>H41</f>
        <v>5683.2179999999998</v>
      </c>
      <c r="I40" s="758">
        <f>H40/D40*100</f>
        <v>21.670936309071294</v>
      </c>
      <c r="J40" s="2544"/>
    </row>
    <row r="41" spans="1:15" ht="98.25" customHeight="1" x14ac:dyDescent="0.25">
      <c r="A41" s="2541"/>
      <c r="B41" s="2542"/>
      <c r="C41" s="761" t="s">
        <v>19</v>
      </c>
      <c r="D41" s="801">
        <f>D43</f>
        <v>26225.069</v>
      </c>
      <c r="E41" s="493">
        <f>E43</f>
        <v>5683.2179999999998</v>
      </c>
      <c r="F41" s="758">
        <f t="shared" si="4"/>
        <v>21.670936309071294</v>
      </c>
      <c r="G41" s="2661"/>
      <c r="H41" s="493">
        <f>H43</f>
        <v>5683.2179999999998</v>
      </c>
      <c r="I41" s="758">
        <f>F41</f>
        <v>21.670936309071294</v>
      </c>
      <c r="J41" s="2544"/>
    </row>
    <row r="42" spans="1:15" ht="27" customHeight="1" x14ac:dyDescent="0.25">
      <c r="A42" s="2677" t="s">
        <v>65</v>
      </c>
      <c r="B42" s="2678" t="s">
        <v>1193</v>
      </c>
      <c r="C42" s="1051" t="s">
        <v>15</v>
      </c>
      <c r="D42" s="1044">
        <f>D43</f>
        <v>26225.069</v>
      </c>
      <c r="E42" s="1177">
        <f>E43</f>
        <v>5683.2179999999998</v>
      </c>
      <c r="F42" s="1044">
        <f t="shared" si="4"/>
        <v>21.670936309071294</v>
      </c>
      <c r="G42" s="2646" t="s">
        <v>1866</v>
      </c>
      <c r="H42" s="955">
        <f>H43</f>
        <v>5683.2179999999998</v>
      </c>
      <c r="I42" s="1044">
        <f>H42/D42*100</f>
        <v>21.670936309071294</v>
      </c>
      <c r="J42" s="2684" t="s">
        <v>1336</v>
      </c>
    </row>
    <row r="43" spans="1:15" ht="187.5" customHeight="1" x14ac:dyDescent="0.25">
      <c r="A43" s="2677"/>
      <c r="B43" s="2678"/>
      <c r="C43" s="1051" t="s">
        <v>19</v>
      </c>
      <c r="D43" s="1044">
        <v>26225.069</v>
      </c>
      <c r="E43" s="1177">
        <f>H43</f>
        <v>5683.2179999999998</v>
      </c>
      <c r="F43" s="1044">
        <f t="shared" si="4"/>
        <v>21.670936309071294</v>
      </c>
      <c r="G43" s="2646"/>
      <c r="H43" s="955">
        <v>5683.2179999999998</v>
      </c>
      <c r="I43" s="1044">
        <f>H43/D43*100</f>
        <v>21.670936309071294</v>
      </c>
      <c r="J43" s="2684"/>
    </row>
    <row r="44" spans="1:15" ht="25.5" customHeight="1" x14ac:dyDescent="0.25">
      <c r="A44" s="2662" t="s">
        <v>299</v>
      </c>
      <c r="B44" s="2664" t="s">
        <v>1192</v>
      </c>
      <c r="C44" s="102" t="s">
        <v>15</v>
      </c>
      <c r="D44" s="801">
        <f>D45</f>
        <v>846497.23</v>
      </c>
      <c r="E44" s="493">
        <f>E45</f>
        <v>300855.22499999998</v>
      </c>
      <c r="F44" s="735">
        <f t="shared" ref="F44:F59" si="5">E44/D44*100</f>
        <v>35.541194269472093</v>
      </c>
      <c r="G44" s="2548"/>
      <c r="H44" s="493">
        <f>H45</f>
        <v>300855.22499999998</v>
      </c>
      <c r="I44" s="594">
        <f>H44/D44*100</f>
        <v>35.541194269472093</v>
      </c>
      <c r="J44" s="2660"/>
      <c r="O44" s="82"/>
    </row>
    <row r="45" spans="1:15" s="446" customFormat="1" ht="117.75" customHeight="1" x14ac:dyDescent="0.25">
      <c r="A45" s="2663"/>
      <c r="B45" s="2665"/>
      <c r="C45" s="556" t="s">
        <v>19</v>
      </c>
      <c r="D45" s="801">
        <f>D47+D52+D56+D59+D61</f>
        <v>846497.23</v>
      </c>
      <c r="E45" s="493">
        <f>E47+E49+E52+E54+E56+E59+E61</f>
        <v>300855.22499999998</v>
      </c>
      <c r="F45" s="594">
        <f t="shared" si="5"/>
        <v>35.541194269472093</v>
      </c>
      <c r="G45" s="2548"/>
      <c r="H45" s="493">
        <f>H47+H49+H52+H54+H56+H59+H61</f>
        <v>300855.22499999998</v>
      </c>
      <c r="I45" s="594">
        <f t="shared" ref="I45:I59" si="6">H45/D45*100</f>
        <v>35.541194269472093</v>
      </c>
      <c r="J45" s="2660"/>
    </row>
    <row r="46" spans="1:15" ht="21.75" customHeight="1" x14ac:dyDescent="0.25">
      <c r="A46" s="2562" t="s">
        <v>107</v>
      </c>
      <c r="B46" s="2565" t="s">
        <v>1618</v>
      </c>
      <c r="C46" s="429" t="s">
        <v>15</v>
      </c>
      <c r="D46" s="799">
        <f>D47</f>
        <v>137574</v>
      </c>
      <c r="E46" s="1174">
        <f>E47</f>
        <v>0</v>
      </c>
      <c r="F46" s="153">
        <f t="shared" si="5"/>
        <v>0</v>
      </c>
      <c r="G46" s="2656" t="s">
        <v>2006</v>
      </c>
      <c r="H46" s="798">
        <f>H47</f>
        <v>0</v>
      </c>
      <c r="I46" s="153">
        <f t="shared" si="6"/>
        <v>0</v>
      </c>
      <c r="J46" s="2656"/>
    </row>
    <row r="47" spans="1:15" ht="132.75" customHeight="1" x14ac:dyDescent="0.25">
      <c r="A47" s="2563"/>
      <c r="B47" s="2566"/>
      <c r="C47" s="429" t="s">
        <v>19</v>
      </c>
      <c r="D47" s="799">
        <v>137574</v>
      </c>
      <c r="E47" s="1174">
        <f>H47</f>
        <v>0</v>
      </c>
      <c r="F47" s="153">
        <f t="shared" si="5"/>
        <v>0</v>
      </c>
      <c r="G47" s="2657"/>
      <c r="H47" s="798">
        <v>0</v>
      </c>
      <c r="I47" s="153">
        <f t="shared" si="6"/>
        <v>0</v>
      </c>
      <c r="J47" s="2657"/>
    </row>
    <row r="48" spans="1:15" ht="24.75" customHeight="1" x14ac:dyDescent="0.25">
      <c r="A48" s="2562" t="s">
        <v>108</v>
      </c>
      <c r="B48" s="2565" t="s">
        <v>1196</v>
      </c>
      <c r="C48" s="429" t="s">
        <v>15</v>
      </c>
      <c r="D48" s="799">
        <f>D49+D50</f>
        <v>0</v>
      </c>
      <c r="E48" s="1174">
        <f>E49+E50</f>
        <v>0</v>
      </c>
      <c r="F48" s="153">
        <v>0</v>
      </c>
      <c r="G48" s="2656"/>
      <c r="H48" s="798">
        <f>H49+H50</f>
        <v>0</v>
      </c>
      <c r="I48" s="153">
        <v>0</v>
      </c>
      <c r="J48" s="2656" t="s">
        <v>1622</v>
      </c>
    </row>
    <row r="49" spans="1:10" ht="92.25" customHeight="1" x14ac:dyDescent="0.25">
      <c r="A49" s="2563"/>
      <c r="B49" s="2566"/>
      <c r="C49" s="429" t="s">
        <v>19</v>
      </c>
      <c r="D49" s="799">
        <v>0</v>
      </c>
      <c r="E49" s="1174">
        <v>0</v>
      </c>
      <c r="F49" s="153">
        <v>0</v>
      </c>
      <c r="G49" s="2657"/>
      <c r="H49" s="798">
        <v>0</v>
      </c>
      <c r="I49" s="153">
        <v>0</v>
      </c>
      <c r="J49" s="2657"/>
    </row>
    <row r="50" spans="1:10" ht="75.75" customHeight="1" x14ac:dyDescent="0.25">
      <c r="A50" s="2564"/>
      <c r="B50" s="2567"/>
      <c r="C50" s="443" t="s">
        <v>16</v>
      </c>
      <c r="D50" s="799">
        <v>0</v>
      </c>
      <c r="E50" s="1174">
        <v>0</v>
      </c>
      <c r="F50" s="153">
        <v>0</v>
      </c>
      <c r="G50" s="2676"/>
      <c r="H50" s="798">
        <v>0</v>
      </c>
      <c r="I50" s="153">
        <v>0</v>
      </c>
      <c r="J50" s="2676"/>
    </row>
    <row r="51" spans="1:10" ht="23.25" customHeight="1" x14ac:dyDescent="0.25">
      <c r="A51" s="2677" t="s">
        <v>109</v>
      </c>
      <c r="B51" s="2678" t="s">
        <v>1619</v>
      </c>
      <c r="C51" s="1051" t="s">
        <v>15</v>
      </c>
      <c r="D51" s="1044">
        <f>D52</f>
        <v>21579.631000000001</v>
      </c>
      <c r="E51" s="1177">
        <f>E52</f>
        <v>0</v>
      </c>
      <c r="F51" s="1044">
        <f t="shared" si="5"/>
        <v>0</v>
      </c>
      <c r="G51" s="2679" t="s">
        <v>1867</v>
      </c>
      <c r="H51" s="955">
        <f>H52</f>
        <v>0</v>
      </c>
      <c r="I51" s="1044">
        <f t="shared" si="6"/>
        <v>0</v>
      </c>
      <c r="J51" s="2646" t="s">
        <v>1621</v>
      </c>
    </row>
    <row r="52" spans="1:10" ht="110.25" customHeight="1" x14ac:dyDescent="0.25">
      <c r="A52" s="2677"/>
      <c r="B52" s="2678"/>
      <c r="C52" s="1051" t="s">
        <v>19</v>
      </c>
      <c r="D52" s="1044">
        <v>21579.631000000001</v>
      </c>
      <c r="E52" s="1177">
        <f>H52</f>
        <v>0</v>
      </c>
      <c r="F52" s="1044">
        <f t="shared" si="5"/>
        <v>0</v>
      </c>
      <c r="G52" s="2679"/>
      <c r="H52" s="955">
        <v>0</v>
      </c>
      <c r="I52" s="1044">
        <f t="shared" si="6"/>
        <v>0</v>
      </c>
      <c r="J52" s="2646"/>
    </row>
    <row r="53" spans="1:10" s="1206" customFormat="1" ht="33.75" customHeight="1" x14ac:dyDescent="0.25">
      <c r="A53" s="2547" t="s">
        <v>110</v>
      </c>
      <c r="B53" s="2696" t="s">
        <v>1623</v>
      </c>
      <c r="C53" s="1179" t="s">
        <v>15</v>
      </c>
      <c r="D53" s="1174">
        <f>D54</f>
        <v>0</v>
      </c>
      <c r="E53" s="1174">
        <f>E54</f>
        <v>0</v>
      </c>
      <c r="F53" s="1174">
        <v>0</v>
      </c>
      <c r="G53" s="2675"/>
      <c r="H53" s="1174">
        <f>H54</f>
        <v>0</v>
      </c>
      <c r="I53" s="1174">
        <v>0</v>
      </c>
      <c r="J53" s="2675" t="s">
        <v>1622</v>
      </c>
    </row>
    <row r="54" spans="1:10" ht="96" customHeight="1" x14ac:dyDescent="0.25">
      <c r="A54" s="2547"/>
      <c r="B54" s="2696"/>
      <c r="C54" s="1179" t="s">
        <v>19</v>
      </c>
      <c r="D54" s="1174">
        <v>0</v>
      </c>
      <c r="E54" s="1174">
        <v>0</v>
      </c>
      <c r="F54" s="1174">
        <v>0</v>
      </c>
      <c r="G54" s="2675"/>
      <c r="H54" s="798">
        <v>0</v>
      </c>
      <c r="I54" s="757">
        <v>0</v>
      </c>
      <c r="J54" s="2675"/>
    </row>
    <row r="55" spans="1:10" ht="27.75" customHeight="1" x14ac:dyDescent="0.25">
      <c r="A55" s="2677" t="s">
        <v>1191</v>
      </c>
      <c r="B55" s="2678" t="s">
        <v>1190</v>
      </c>
      <c r="C55" s="1051" t="s">
        <v>15</v>
      </c>
      <c r="D55" s="1044">
        <f>D56</f>
        <v>643161.4</v>
      </c>
      <c r="E55" s="1177">
        <f>E56</f>
        <v>296603.96600000001</v>
      </c>
      <c r="F55" s="1044">
        <f t="shared" si="5"/>
        <v>46.116568251763866</v>
      </c>
      <c r="G55" s="2646" t="s">
        <v>1793</v>
      </c>
      <c r="H55" s="955">
        <f>H56</f>
        <v>296603.96600000001</v>
      </c>
      <c r="I55" s="1044">
        <f t="shared" si="6"/>
        <v>46.116568251763866</v>
      </c>
      <c r="J55" s="2646"/>
    </row>
    <row r="56" spans="1:10" s="474" customFormat="1" ht="409.5" customHeight="1" x14ac:dyDescent="0.25">
      <c r="A56" s="2677"/>
      <c r="B56" s="2678"/>
      <c r="C56" s="2685" t="s">
        <v>19</v>
      </c>
      <c r="D56" s="2653">
        <v>643161.4</v>
      </c>
      <c r="E56" s="2652">
        <f>H56</f>
        <v>296603.96600000001</v>
      </c>
      <c r="F56" s="2653">
        <f t="shared" si="5"/>
        <v>46.116568251763866</v>
      </c>
      <c r="G56" s="2646"/>
      <c r="H56" s="2652">
        <v>296603.96600000001</v>
      </c>
      <c r="I56" s="2653">
        <f t="shared" si="6"/>
        <v>46.116568251763866</v>
      </c>
      <c r="J56" s="2646"/>
    </row>
    <row r="57" spans="1:10" s="474" customFormat="1" ht="87" customHeight="1" x14ac:dyDescent="0.25">
      <c r="A57" s="2677"/>
      <c r="B57" s="2678"/>
      <c r="C57" s="2685"/>
      <c r="D57" s="2653"/>
      <c r="E57" s="2652"/>
      <c r="F57" s="2653"/>
      <c r="G57" s="2646"/>
      <c r="H57" s="2652"/>
      <c r="I57" s="2653"/>
      <c r="J57" s="2646"/>
    </row>
    <row r="58" spans="1:10" s="474" customFormat="1" ht="27" customHeight="1" x14ac:dyDescent="0.25">
      <c r="A58" s="2677" t="s">
        <v>379</v>
      </c>
      <c r="B58" s="2678" t="s">
        <v>1189</v>
      </c>
      <c r="C58" s="1051" t="s">
        <v>15</v>
      </c>
      <c r="D58" s="957">
        <f>D59</f>
        <v>42763.798999999999</v>
      </c>
      <c r="E58" s="1177">
        <f>E59</f>
        <v>3896.6590000000001</v>
      </c>
      <c r="F58" s="1044">
        <f>E58/D58*100</f>
        <v>9.112050592137523</v>
      </c>
      <c r="G58" s="2646" t="s">
        <v>1624</v>
      </c>
      <c r="H58" s="955">
        <f>H59</f>
        <v>3896.6590000000001</v>
      </c>
      <c r="I58" s="1044">
        <f>H58/D58*100</f>
        <v>9.112050592137523</v>
      </c>
      <c r="J58" s="2646" t="s">
        <v>1625</v>
      </c>
    </row>
    <row r="59" spans="1:10" s="446" customFormat="1" ht="112.5" customHeight="1" x14ac:dyDescent="0.25">
      <c r="A59" s="2677"/>
      <c r="B59" s="2678"/>
      <c r="C59" s="1051" t="s">
        <v>19</v>
      </c>
      <c r="D59" s="1044">
        <v>42763.798999999999</v>
      </c>
      <c r="E59" s="1177">
        <f>H59</f>
        <v>3896.6590000000001</v>
      </c>
      <c r="F59" s="1044">
        <f t="shared" si="5"/>
        <v>9.112050592137523</v>
      </c>
      <c r="G59" s="2646"/>
      <c r="H59" s="955">
        <v>3896.6590000000001</v>
      </c>
      <c r="I59" s="1044">
        <f t="shared" si="6"/>
        <v>9.112050592137523</v>
      </c>
      <c r="J59" s="2646"/>
    </row>
    <row r="60" spans="1:10" s="1205" customFormat="1" ht="27.75" customHeight="1" x14ac:dyDescent="0.25">
      <c r="A60" s="2724" t="s">
        <v>110</v>
      </c>
      <c r="B60" s="2725" t="s">
        <v>1617</v>
      </c>
      <c r="C60" s="1791" t="s">
        <v>15</v>
      </c>
      <c r="D60" s="1792">
        <f>D61</f>
        <v>1418.4</v>
      </c>
      <c r="E60" s="1792">
        <f>E61</f>
        <v>354.6</v>
      </c>
      <c r="F60" s="1792">
        <f t="shared" ref="F60:F61" si="7">E60/D60*100</f>
        <v>25</v>
      </c>
      <c r="G60" s="2655" t="s">
        <v>1794</v>
      </c>
      <c r="H60" s="1792">
        <f>H61</f>
        <v>354.6</v>
      </c>
      <c r="I60" s="1792">
        <f t="shared" ref="I60:I61" si="8">H60/D60*100</f>
        <v>25</v>
      </c>
      <c r="J60" s="2655"/>
    </row>
    <row r="61" spans="1:10" s="1205" customFormat="1" ht="131.25" customHeight="1" x14ac:dyDescent="0.25">
      <c r="A61" s="2724"/>
      <c r="B61" s="2725"/>
      <c r="C61" s="1791" t="s">
        <v>19</v>
      </c>
      <c r="D61" s="1792">
        <v>1418.4</v>
      </c>
      <c r="E61" s="1792">
        <f>H61</f>
        <v>354.6</v>
      </c>
      <c r="F61" s="1792">
        <f t="shared" si="7"/>
        <v>25</v>
      </c>
      <c r="G61" s="2655"/>
      <c r="H61" s="1792">
        <v>354.6</v>
      </c>
      <c r="I61" s="1792">
        <f t="shared" si="8"/>
        <v>25</v>
      </c>
      <c r="J61" s="2655"/>
    </row>
    <row r="62" spans="1:10" ht="24" customHeight="1" x14ac:dyDescent="0.25">
      <c r="A62" s="2541"/>
      <c r="B62" s="2720" t="s">
        <v>63</v>
      </c>
      <c r="C62" s="512" t="s">
        <v>15</v>
      </c>
      <c r="D62" s="331">
        <f>D63</f>
        <v>872722.299</v>
      </c>
      <c r="E62" s="493">
        <f>E63</f>
        <v>306538.44299999997</v>
      </c>
      <c r="F62" s="409">
        <f>E62/D62*100</f>
        <v>35.124396769882466</v>
      </c>
      <c r="G62" s="2710"/>
      <c r="H62" s="493">
        <f>H63</f>
        <v>306538.44299999997</v>
      </c>
      <c r="I62" s="409">
        <f>H62/D62*100</f>
        <v>35.124396769882466</v>
      </c>
      <c r="J62" s="2712"/>
    </row>
    <row r="63" spans="1:10" ht="98.25" customHeight="1" x14ac:dyDescent="0.25">
      <c r="A63" s="2541"/>
      <c r="B63" s="2721"/>
      <c r="C63" s="512" t="s">
        <v>19</v>
      </c>
      <c r="D63" s="801">
        <f>D45+D41</f>
        <v>872722.299</v>
      </c>
      <c r="E63" s="493">
        <f>E45+E41</f>
        <v>306538.44299999997</v>
      </c>
      <c r="F63" s="409">
        <f>E63/D63*100</f>
        <v>35.124396769882466</v>
      </c>
      <c r="G63" s="2711"/>
      <c r="H63" s="493">
        <f>H45+H41</f>
        <v>306538.44299999997</v>
      </c>
      <c r="I63" s="409">
        <f>H63/D63*100</f>
        <v>35.124396769882466</v>
      </c>
      <c r="J63" s="1899"/>
    </row>
    <row r="64" spans="1:10" ht="19.5" hidden="1" customHeight="1" x14ac:dyDescent="0.25">
      <c r="A64" s="2541"/>
      <c r="B64" s="2721"/>
      <c r="C64" s="602" t="s">
        <v>15</v>
      </c>
      <c r="D64" s="409">
        <f>D65+D66</f>
        <v>852932.1</v>
      </c>
      <c r="E64" s="493">
        <f>E65+E66</f>
        <v>271313.3</v>
      </c>
      <c r="F64" s="409">
        <f>E64/D64*100</f>
        <v>31.809484014026442</v>
      </c>
      <c r="G64" s="2686"/>
      <c r="H64" s="493">
        <f>H65+H66</f>
        <v>247009.5</v>
      </c>
      <c r="I64" s="409">
        <f>H64/D64*100</f>
        <v>28.960042657557384</v>
      </c>
      <c r="J64" s="2714"/>
    </row>
    <row r="65" spans="1:20" ht="91.5" hidden="1" customHeight="1" x14ac:dyDescent="0.25">
      <c r="A65" s="2541"/>
      <c r="B65" s="2721"/>
      <c r="C65" s="602" t="s">
        <v>16</v>
      </c>
      <c r="D65" s="409">
        <f>D69+D120</f>
        <v>177841</v>
      </c>
      <c r="E65" s="493">
        <f>E69+E120</f>
        <v>34179.1</v>
      </c>
      <c r="F65" s="409">
        <f>E65/D65*100</f>
        <v>19.218909025477814</v>
      </c>
      <c r="G65" s="2687"/>
      <c r="H65" s="493">
        <f>H69+H120</f>
        <v>34179.1</v>
      </c>
      <c r="I65" s="409">
        <f>H65/D65*100</f>
        <v>19.218909025477814</v>
      </c>
      <c r="J65" s="2715"/>
    </row>
    <row r="66" spans="1:20" ht="90.75" hidden="1" customHeight="1" x14ac:dyDescent="0.25">
      <c r="A66" s="2541"/>
      <c r="B66" s="2721"/>
      <c r="C66" s="602" t="s">
        <v>19</v>
      </c>
      <c r="D66" s="409">
        <f>D70+D72+D75+D87+D113+D121</f>
        <v>675091.1</v>
      </c>
      <c r="E66" s="493">
        <f>E70+E72+E75+E87+E113+E121</f>
        <v>237134.19999999998</v>
      </c>
      <c r="F66" s="409">
        <f>E66/D66*100</f>
        <v>35.126251849565193</v>
      </c>
      <c r="G66" s="2687"/>
      <c r="H66" s="493">
        <f>H70+H72+H75+H87+H113+H121</f>
        <v>212830.4</v>
      </c>
      <c r="I66" s="409">
        <f>H66/D66*100</f>
        <v>31.526174763672639</v>
      </c>
      <c r="J66" s="2715"/>
      <c r="O66" s="78"/>
    </row>
    <row r="67" spans="1:20" ht="57" hidden="1" customHeight="1" x14ac:dyDescent="0.25">
      <c r="A67" s="2541"/>
      <c r="B67" s="2721"/>
      <c r="C67" s="602" t="s">
        <v>20</v>
      </c>
      <c r="D67" s="409">
        <f>D118</f>
        <v>1300</v>
      </c>
      <c r="E67" s="493">
        <f>E118</f>
        <v>0</v>
      </c>
      <c r="F67" s="409">
        <v>0</v>
      </c>
      <c r="G67" s="2688"/>
      <c r="H67" s="493">
        <f>H114</f>
        <v>0</v>
      </c>
      <c r="I67" s="409">
        <v>0</v>
      </c>
      <c r="J67" s="2716"/>
    </row>
    <row r="68" spans="1:20" ht="20.25" hidden="1" customHeight="1" x14ac:dyDescent="0.25">
      <c r="A68" s="2541"/>
      <c r="B68" s="2721"/>
      <c r="C68" s="559" t="s">
        <v>15</v>
      </c>
      <c r="D68" s="153">
        <f>D69+D70</f>
        <v>76806</v>
      </c>
      <c r="E68" s="1174">
        <f>E69+E70</f>
        <v>0</v>
      </c>
      <c r="F68" s="153">
        <f t="shared" ref="F68:F79" si="9">E68/D68*100</f>
        <v>0</v>
      </c>
      <c r="G68" s="2647" t="s">
        <v>780</v>
      </c>
      <c r="H68" s="732">
        <f>H69+H70</f>
        <v>0</v>
      </c>
      <c r="I68" s="153">
        <f t="shared" ref="I68:I79" si="10">H68/D68*100</f>
        <v>0</v>
      </c>
      <c r="J68" s="2717" t="s">
        <v>912</v>
      </c>
    </row>
    <row r="69" spans="1:20" ht="75" hidden="1" customHeight="1" x14ac:dyDescent="0.25">
      <c r="A69" s="2541"/>
      <c r="B69" s="2721"/>
      <c r="C69" s="559" t="s">
        <v>16</v>
      </c>
      <c r="D69" s="153">
        <v>73306</v>
      </c>
      <c r="E69" s="1174">
        <v>0</v>
      </c>
      <c r="F69" s="153">
        <f t="shared" si="9"/>
        <v>0</v>
      </c>
      <c r="G69" s="2713"/>
      <c r="H69" s="732">
        <v>0</v>
      </c>
      <c r="I69" s="153">
        <f t="shared" si="10"/>
        <v>0</v>
      </c>
      <c r="J69" s="2718"/>
    </row>
    <row r="70" spans="1:20" ht="91.5" hidden="1" customHeight="1" x14ac:dyDescent="0.25">
      <c r="A70" s="2541"/>
      <c r="B70" s="2721"/>
      <c r="C70" s="603" t="s">
        <v>19</v>
      </c>
      <c r="D70" s="554">
        <v>3500</v>
      </c>
      <c r="E70" s="1176">
        <v>0</v>
      </c>
      <c r="F70" s="554">
        <f t="shared" si="9"/>
        <v>0</v>
      </c>
      <c r="G70" s="2648"/>
      <c r="H70" s="734">
        <v>0</v>
      </c>
      <c r="I70" s="554">
        <f t="shared" si="10"/>
        <v>0</v>
      </c>
      <c r="J70" s="2719"/>
    </row>
    <row r="71" spans="1:20" ht="21" hidden="1" customHeight="1" x14ac:dyDescent="0.25">
      <c r="A71" s="2541"/>
      <c r="B71" s="2721"/>
      <c r="C71" s="559" t="s">
        <v>15</v>
      </c>
      <c r="D71" s="153">
        <f>D72</f>
        <v>19840</v>
      </c>
      <c r="E71" s="1174">
        <f>E72</f>
        <v>0</v>
      </c>
      <c r="F71" s="153">
        <f t="shared" si="9"/>
        <v>0</v>
      </c>
      <c r="G71" s="2654" t="s">
        <v>448</v>
      </c>
      <c r="H71" s="732">
        <f>H72</f>
        <v>0</v>
      </c>
      <c r="I71" s="153">
        <f t="shared" si="10"/>
        <v>0</v>
      </c>
      <c r="J71" s="2654"/>
    </row>
    <row r="72" spans="1:20" ht="96" hidden="1" customHeight="1" x14ac:dyDescent="0.25">
      <c r="A72" s="2541"/>
      <c r="B72" s="2721"/>
      <c r="C72" s="559" t="s">
        <v>19</v>
      </c>
      <c r="D72" s="153">
        <f>D73+D74</f>
        <v>19840</v>
      </c>
      <c r="E72" s="1174">
        <f>E73+E74</f>
        <v>0</v>
      </c>
      <c r="F72" s="153">
        <f t="shared" si="9"/>
        <v>0</v>
      </c>
      <c r="G72" s="2654"/>
      <c r="H72" s="732">
        <v>0</v>
      </c>
      <c r="I72" s="153">
        <f t="shared" si="10"/>
        <v>0</v>
      </c>
      <c r="J72" s="2654"/>
    </row>
    <row r="73" spans="1:20" ht="88.5" hidden="1" customHeight="1" x14ac:dyDescent="0.25">
      <c r="A73" s="2541"/>
      <c r="B73" s="2721"/>
      <c r="C73" s="604" t="s">
        <v>19</v>
      </c>
      <c r="D73" s="153">
        <v>9840</v>
      </c>
      <c r="E73" s="1174">
        <v>0</v>
      </c>
      <c r="F73" s="153">
        <f t="shared" si="9"/>
        <v>0</v>
      </c>
      <c r="G73" s="605"/>
      <c r="H73" s="732">
        <v>0</v>
      </c>
      <c r="I73" s="153">
        <f t="shared" si="10"/>
        <v>0</v>
      </c>
      <c r="J73" s="605" t="s">
        <v>782</v>
      </c>
      <c r="O73" s="82"/>
    </row>
    <row r="74" spans="1:20" ht="132.75" hidden="1" customHeight="1" x14ac:dyDescent="0.25">
      <c r="A74" s="2541"/>
      <c r="B74" s="2721"/>
      <c r="C74" s="559" t="s">
        <v>19</v>
      </c>
      <c r="D74" s="153">
        <v>10000</v>
      </c>
      <c r="E74" s="1174">
        <v>0</v>
      </c>
      <c r="F74" s="153">
        <f t="shared" si="9"/>
        <v>0</v>
      </c>
      <c r="G74" s="605"/>
      <c r="H74" s="732">
        <v>0</v>
      </c>
      <c r="I74" s="153">
        <f t="shared" si="10"/>
        <v>0</v>
      </c>
      <c r="J74" s="605" t="s">
        <v>782</v>
      </c>
      <c r="K74" s="82"/>
      <c r="L74" s="82"/>
      <c r="T74" s="13" t="s">
        <v>514</v>
      </c>
    </row>
    <row r="75" spans="1:20" ht="96.75" hidden="1" customHeight="1" x14ac:dyDescent="0.25">
      <c r="A75" s="2541"/>
      <c r="B75" s="2721"/>
      <c r="C75" s="559" t="s">
        <v>19</v>
      </c>
      <c r="D75" s="153">
        <f>D77+D79+D81+D82+D83+D84+D85+D86</f>
        <v>639340.4</v>
      </c>
      <c r="E75" s="1174">
        <f>E77+E79+E81+E82+E83+E84+E85+E86</f>
        <v>236822.19999999998</v>
      </c>
      <c r="F75" s="153">
        <f t="shared" si="9"/>
        <v>37.041644795167016</v>
      </c>
      <c r="G75" s="606" t="s">
        <v>451</v>
      </c>
      <c r="H75" s="732">
        <f>H77+H79+H81+H82+H83+H84+H85+H86</f>
        <v>212518.39999999999</v>
      </c>
      <c r="I75" s="153">
        <f t="shared" si="10"/>
        <v>33.240258241149782</v>
      </c>
      <c r="J75" s="606"/>
    </row>
    <row r="76" spans="1:20" ht="17.25" hidden="1" customHeight="1" x14ac:dyDescent="0.25">
      <c r="A76" s="2541"/>
      <c r="B76" s="2721"/>
      <c r="C76" s="559" t="s">
        <v>15</v>
      </c>
      <c r="D76" s="153">
        <f>D77</f>
        <v>521600</v>
      </c>
      <c r="E76" s="1174">
        <f>E77</f>
        <v>219255.6</v>
      </c>
      <c r="F76" s="153">
        <f t="shared" si="9"/>
        <v>42.035199386503066</v>
      </c>
      <c r="G76" s="2654" t="s">
        <v>784</v>
      </c>
      <c r="H76" s="732">
        <f>H77</f>
        <v>195472.7</v>
      </c>
      <c r="I76" s="153">
        <f t="shared" si="10"/>
        <v>37.475594325153381</v>
      </c>
      <c r="J76" s="2654" t="s">
        <v>785</v>
      </c>
    </row>
    <row r="77" spans="1:20" ht="192" hidden="1" customHeight="1" x14ac:dyDescent="0.25">
      <c r="A77" s="2541"/>
      <c r="B77" s="2721"/>
      <c r="C77" s="559" t="s">
        <v>19</v>
      </c>
      <c r="D77" s="153">
        <v>521600</v>
      </c>
      <c r="E77" s="1174">
        <v>219255.6</v>
      </c>
      <c r="F77" s="153">
        <f t="shared" si="9"/>
        <v>42.035199386503066</v>
      </c>
      <c r="G77" s="2654"/>
      <c r="H77" s="732">
        <v>195472.7</v>
      </c>
      <c r="I77" s="153">
        <f t="shared" si="10"/>
        <v>37.475594325153381</v>
      </c>
      <c r="J77" s="2654"/>
    </row>
    <row r="78" spans="1:20" ht="112.5" hidden="1" customHeight="1" x14ac:dyDescent="0.25">
      <c r="A78" s="2541"/>
      <c r="B78" s="2721"/>
      <c r="C78" s="559" t="s">
        <v>15</v>
      </c>
      <c r="D78" s="153">
        <f>D79</f>
        <v>74000</v>
      </c>
      <c r="E78" s="1174">
        <f>E79</f>
        <v>10881.4</v>
      </c>
      <c r="F78" s="153">
        <f t="shared" si="9"/>
        <v>14.704594594594594</v>
      </c>
      <c r="G78" s="2647" t="s">
        <v>949</v>
      </c>
      <c r="H78" s="732">
        <f>H79</f>
        <v>10881.4</v>
      </c>
      <c r="I78" s="153">
        <f t="shared" si="10"/>
        <v>14.704594594594594</v>
      </c>
      <c r="J78" s="2647" t="s">
        <v>786</v>
      </c>
    </row>
    <row r="79" spans="1:20" ht="138.75" hidden="1" customHeight="1" x14ac:dyDescent="0.25">
      <c r="A79" s="2541"/>
      <c r="B79" s="2721"/>
      <c r="C79" s="2645" t="s">
        <v>19</v>
      </c>
      <c r="D79" s="2641">
        <v>74000</v>
      </c>
      <c r="E79" s="2643">
        <v>10881.4</v>
      </c>
      <c r="F79" s="2641">
        <f t="shared" si="9"/>
        <v>14.704594594594594</v>
      </c>
      <c r="G79" s="2713"/>
      <c r="H79" s="2643">
        <v>10881.4</v>
      </c>
      <c r="I79" s="2641">
        <f t="shared" si="10"/>
        <v>14.704594594594594</v>
      </c>
      <c r="J79" s="2713"/>
      <c r="L79" s="86"/>
    </row>
    <row r="80" spans="1:20" ht="75" hidden="1" customHeight="1" x14ac:dyDescent="0.25">
      <c r="A80" s="2541"/>
      <c r="B80" s="2721"/>
      <c r="C80" s="1878"/>
      <c r="D80" s="2642"/>
      <c r="E80" s="2644"/>
      <c r="F80" s="2642"/>
      <c r="G80" s="2648"/>
      <c r="H80" s="2644"/>
      <c r="I80" s="2642"/>
      <c r="J80" s="2648"/>
      <c r="L80" s="86"/>
    </row>
    <row r="81" spans="1:11" ht="207" hidden="1" customHeight="1" x14ac:dyDescent="0.25">
      <c r="A81" s="2541"/>
      <c r="B81" s="2721"/>
      <c r="C81" s="559" t="s">
        <v>19</v>
      </c>
      <c r="D81" s="153">
        <v>37105.4</v>
      </c>
      <c r="E81" s="1174">
        <v>5940.9</v>
      </c>
      <c r="F81" s="153">
        <f t="shared" ref="F81:F87" si="11">E81/D81*100</f>
        <v>16.010877123006352</v>
      </c>
      <c r="G81" s="606" t="s">
        <v>787</v>
      </c>
      <c r="H81" s="732">
        <v>5438.9</v>
      </c>
      <c r="I81" s="153">
        <f t="shared" ref="I81:I87" si="12">H81/D81*100</f>
        <v>14.657974311016725</v>
      </c>
      <c r="J81" s="606" t="s">
        <v>785</v>
      </c>
      <c r="K81" s="82"/>
    </row>
    <row r="82" spans="1:11" ht="95.25" hidden="1" customHeight="1" x14ac:dyDescent="0.25">
      <c r="A82" s="2541"/>
      <c r="B82" s="2721"/>
      <c r="C82" s="559" t="s">
        <v>19</v>
      </c>
      <c r="D82" s="153">
        <v>1750</v>
      </c>
      <c r="E82" s="1174">
        <v>437.5</v>
      </c>
      <c r="F82" s="153">
        <f t="shared" si="11"/>
        <v>25</v>
      </c>
      <c r="G82" s="558" t="s">
        <v>788</v>
      </c>
      <c r="H82" s="732">
        <v>437.5</v>
      </c>
      <c r="I82" s="153">
        <f t="shared" si="12"/>
        <v>25</v>
      </c>
      <c r="J82" s="606"/>
    </row>
    <row r="83" spans="1:11" ht="89.25" hidden="1" customHeight="1" x14ac:dyDescent="0.25">
      <c r="A83" s="2541"/>
      <c r="B83" s="2721"/>
      <c r="C83" s="559" t="s">
        <v>19</v>
      </c>
      <c r="D83" s="153">
        <v>1000</v>
      </c>
      <c r="E83" s="1174">
        <v>250</v>
      </c>
      <c r="F83" s="153">
        <f t="shared" si="11"/>
        <v>25</v>
      </c>
      <c r="G83" s="606" t="s">
        <v>789</v>
      </c>
      <c r="H83" s="732">
        <v>250</v>
      </c>
      <c r="I83" s="153">
        <f t="shared" si="12"/>
        <v>25</v>
      </c>
      <c r="J83" s="606"/>
    </row>
    <row r="84" spans="1:11" ht="117.75" hidden="1" customHeight="1" x14ac:dyDescent="0.25">
      <c r="A84" s="2541"/>
      <c r="B84" s="2721"/>
      <c r="C84" s="559" t="s">
        <v>19</v>
      </c>
      <c r="D84" s="153">
        <v>800</v>
      </c>
      <c r="E84" s="1174">
        <v>0</v>
      </c>
      <c r="F84" s="153">
        <f t="shared" si="11"/>
        <v>0</v>
      </c>
      <c r="G84" s="606"/>
      <c r="H84" s="732">
        <v>0</v>
      </c>
      <c r="I84" s="153">
        <f t="shared" si="12"/>
        <v>0</v>
      </c>
      <c r="J84" s="605" t="s">
        <v>790</v>
      </c>
    </row>
    <row r="85" spans="1:11" ht="150.75" hidden="1" customHeight="1" x14ac:dyDescent="0.25">
      <c r="A85" s="2541"/>
      <c r="B85" s="2721"/>
      <c r="C85" s="559" t="s">
        <v>19</v>
      </c>
      <c r="D85" s="153">
        <v>3000</v>
      </c>
      <c r="E85" s="1174">
        <v>0</v>
      </c>
      <c r="F85" s="153">
        <f t="shared" si="11"/>
        <v>0</v>
      </c>
      <c r="G85" s="605"/>
      <c r="H85" s="732">
        <v>0</v>
      </c>
      <c r="I85" s="153">
        <f t="shared" si="12"/>
        <v>0</v>
      </c>
      <c r="J85" s="605" t="s">
        <v>790</v>
      </c>
    </row>
    <row r="86" spans="1:11" ht="210" hidden="1" customHeight="1" x14ac:dyDescent="0.25">
      <c r="A86" s="2541"/>
      <c r="B86" s="2721"/>
      <c r="C86" s="559" t="s">
        <v>19</v>
      </c>
      <c r="D86" s="153">
        <v>85</v>
      </c>
      <c r="E86" s="1174">
        <v>56.8</v>
      </c>
      <c r="F86" s="153">
        <f t="shared" si="11"/>
        <v>66.82352941176471</v>
      </c>
      <c r="G86" s="606" t="s">
        <v>791</v>
      </c>
      <c r="H86" s="732">
        <v>37.9</v>
      </c>
      <c r="I86" s="153">
        <f t="shared" si="12"/>
        <v>44.588235294117645</v>
      </c>
      <c r="J86" s="605" t="s">
        <v>856</v>
      </c>
    </row>
    <row r="87" spans="1:11" ht="87.75" hidden="1" customHeight="1" x14ac:dyDescent="0.25">
      <c r="A87" s="2541"/>
      <c r="B87" s="2721"/>
      <c r="C87" s="559" t="s">
        <v>19</v>
      </c>
      <c r="D87" s="153">
        <f>D88+D90+D91+D93+D95+D96+D98+D99+D100+D102+D104+D106</f>
        <v>8604.7000000000007</v>
      </c>
      <c r="E87" s="1174">
        <f>E89+E90+E92+E94+E95+E97+E98+E99+E101+E103+E105</f>
        <v>0</v>
      </c>
      <c r="F87" s="153">
        <f t="shared" si="11"/>
        <v>0</v>
      </c>
      <c r="G87" s="559" t="s">
        <v>454</v>
      </c>
      <c r="H87" s="732">
        <f>H89+H90+H92+H93+H97+H98+H99+H101+H103+H105</f>
        <v>0</v>
      </c>
      <c r="I87" s="153">
        <f t="shared" si="12"/>
        <v>0</v>
      </c>
      <c r="J87" s="606"/>
    </row>
    <row r="88" spans="1:11" ht="18" hidden="1" customHeight="1" x14ac:dyDescent="0.25">
      <c r="A88" s="2541"/>
      <c r="B88" s="2721"/>
      <c r="C88" s="559" t="s">
        <v>15</v>
      </c>
      <c r="D88" s="153">
        <f>D89</f>
        <v>0</v>
      </c>
      <c r="E88" s="1174">
        <f>E89</f>
        <v>0</v>
      </c>
      <c r="F88" s="153">
        <v>0</v>
      </c>
      <c r="G88" s="2654"/>
      <c r="H88" s="732">
        <f>H89</f>
        <v>0</v>
      </c>
      <c r="I88" s="153">
        <v>0</v>
      </c>
      <c r="J88" s="2654" t="s">
        <v>757</v>
      </c>
    </row>
    <row r="89" spans="1:11" ht="145.5" hidden="1" customHeight="1" x14ac:dyDescent="0.25">
      <c r="A89" s="2541"/>
      <c r="B89" s="2721"/>
      <c r="C89" s="559" t="s">
        <v>19</v>
      </c>
      <c r="D89" s="153">
        <v>0</v>
      </c>
      <c r="E89" s="1174">
        <v>0</v>
      </c>
      <c r="F89" s="153">
        <v>0</v>
      </c>
      <c r="G89" s="2654"/>
      <c r="H89" s="732">
        <v>0</v>
      </c>
      <c r="I89" s="153">
        <v>0</v>
      </c>
      <c r="J89" s="2654"/>
    </row>
    <row r="90" spans="1:11" ht="94.5" hidden="1" customHeight="1" x14ac:dyDescent="0.25">
      <c r="A90" s="2541"/>
      <c r="B90" s="2721"/>
      <c r="C90" s="559" t="s">
        <v>19</v>
      </c>
      <c r="D90" s="153">
        <v>200</v>
      </c>
      <c r="E90" s="1174">
        <v>0</v>
      </c>
      <c r="F90" s="153">
        <f>E90/D90*100</f>
        <v>0</v>
      </c>
      <c r="G90" s="606" t="s">
        <v>793</v>
      </c>
      <c r="H90" s="732">
        <v>0</v>
      </c>
      <c r="I90" s="153">
        <f>H90/D90*100</f>
        <v>0</v>
      </c>
      <c r="J90" s="606"/>
    </row>
    <row r="91" spans="1:11" ht="24" hidden="1" customHeight="1" x14ac:dyDescent="0.25">
      <c r="A91" s="2541"/>
      <c r="B91" s="2721"/>
      <c r="C91" s="559" t="s">
        <v>15</v>
      </c>
      <c r="D91" s="153">
        <f>D92</f>
        <v>2000</v>
      </c>
      <c r="E91" s="1174">
        <f>E92</f>
        <v>0</v>
      </c>
      <c r="F91" s="153">
        <f>E91/D91*100</f>
        <v>0</v>
      </c>
      <c r="G91" s="2722"/>
      <c r="H91" s="732">
        <f>H92</f>
        <v>0</v>
      </c>
      <c r="I91" s="153">
        <f>H91/D91*100</f>
        <v>0</v>
      </c>
      <c r="J91" s="2647" t="s">
        <v>790</v>
      </c>
    </row>
    <row r="92" spans="1:11" ht="99.75" hidden="1" customHeight="1" x14ac:dyDescent="0.25">
      <c r="A92" s="2541"/>
      <c r="B92" s="2721"/>
      <c r="C92" s="559" t="s">
        <v>19</v>
      </c>
      <c r="D92" s="153">
        <v>2000</v>
      </c>
      <c r="E92" s="1174">
        <v>0</v>
      </c>
      <c r="F92" s="153">
        <f>E92/D92*100</f>
        <v>0</v>
      </c>
      <c r="G92" s="2723"/>
      <c r="H92" s="732">
        <v>0</v>
      </c>
      <c r="I92" s="153">
        <f>H92/D92*100</f>
        <v>0</v>
      </c>
      <c r="J92" s="2648"/>
    </row>
    <row r="93" spans="1:11" ht="23.25" hidden="1" customHeight="1" x14ac:dyDescent="0.25">
      <c r="A93" s="2541"/>
      <c r="B93" s="2721"/>
      <c r="C93" s="607" t="s">
        <v>15</v>
      </c>
      <c r="D93" s="553">
        <f>D94</f>
        <v>2000</v>
      </c>
      <c r="E93" s="1175">
        <f>E94</f>
        <v>0</v>
      </c>
      <c r="F93" s="553">
        <f>E93/D93*100</f>
        <v>0</v>
      </c>
      <c r="G93" s="2645" t="s">
        <v>796</v>
      </c>
      <c r="H93" s="733">
        <f>H94</f>
        <v>0</v>
      </c>
      <c r="I93" s="553">
        <f>H93/D93*100</f>
        <v>0</v>
      </c>
      <c r="J93" s="2650" t="s">
        <v>950</v>
      </c>
    </row>
    <row r="94" spans="1:11" ht="127.5" hidden="1" customHeight="1" x14ac:dyDescent="0.25">
      <c r="A94" s="2541"/>
      <c r="B94" s="2721"/>
      <c r="C94" s="559" t="s">
        <v>19</v>
      </c>
      <c r="D94" s="153">
        <v>2000</v>
      </c>
      <c r="E94" s="1174">
        <v>0</v>
      </c>
      <c r="F94" s="153">
        <f>E94/D94*100</f>
        <v>0</v>
      </c>
      <c r="G94" s="1878"/>
      <c r="H94" s="732">
        <v>0</v>
      </c>
      <c r="I94" s="153">
        <f>H94/D94*100</f>
        <v>0</v>
      </c>
      <c r="J94" s="1925"/>
    </row>
    <row r="95" spans="1:11" ht="92.25" hidden="1" customHeight="1" x14ac:dyDescent="0.25">
      <c r="A95" s="2541"/>
      <c r="B95" s="2721"/>
      <c r="C95" s="559" t="s">
        <v>19</v>
      </c>
      <c r="D95" s="153">
        <v>0</v>
      </c>
      <c r="E95" s="1174">
        <v>0</v>
      </c>
      <c r="F95" s="153">
        <v>0</v>
      </c>
      <c r="G95" s="558"/>
      <c r="H95" s="732">
        <v>0</v>
      </c>
      <c r="I95" s="153">
        <v>0</v>
      </c>
      <c r="J95" s="558" t="s">
        <v>392</v>
      </c>
    </row>
    <row r="96" spans="1:11" ht="13.5" hidden="1" customHeight="1" x14ac:dyDescent="0.25">
      <c r="A96" s="2541"/>
      <c r="B96" s="2721"/>
      <c r="C96" s="593" t="s">
        <v>15</v>
      </c>
      <c r="D96" s="153">
        <f>D97</f>
        <v>500</v>
      </c>
      <c r="E96" s="1174">
        <f>E97</f>
        <v>0</v>
      </c>
      <c r="F96" s="153">
        <f>E96/D96*100</f>
        <v>0</v>
      </c>
      <c r="G96" s="2651"/>
      <c r="H96" s="732">
        <f>H97</f>
        <v>0</v>
      </c>
      <c r="I96" s="153">
        <f>H96/D96*100</f>
        <v>0</v>
      </c>
      <c r="J96" s="2028" t="s">
        <v>790</v>
      </c>
    </row>
    <row r="97" spans="1:11" ht="100.5" hidden="1" customHeight="1" x14ac:dyDescent="0.25">
      <c r="A97" s="2541"/>
      <c r="B97" s="2721"/>
      <c r="C97" s="593" t="s">
        <v>19</v>
      </c>
      <c r="D97" s="153">
        <v>500</v>
      </c>
      <c r="E97" s="1174">
        <v>0</v>
      </c>
      <c r="F97" s="153">
        <f>E97/D97*100</f>
        <v>0</v>
      </c>
      <c r="G97" s="2651"/>
      <c r="H97" s="732">
        <v>0</v>
      </c>
      <c r="I97" s="153">
        <f>H97/D97*100</f>
        <v>0</v>
      </c>
      <c r="J97" s="2028"/>
    </row>
    <row r="98" spans="1:11" ht="205.5" hidden="1" customHeight="1" x14ac:dyDescent="0.25">
      <c r="A98" s="2541"/>
      <c r="B98" s="2721"/>
      <c r="C98" s="604" t="s">
        <v>19</v>
      </c>
      <c r="D98" s="153">
        <v>0</v>
      </c>
      <c r="E98" s="1174">
        <v>0</v>
      </c>
      <c r="F98" s="153">
        <v>0</v>
      </c>
      <c r="G98" s="558"/>
      <c r="H98" s="732">
        <v>0</v>
      </c>
      <c r="I98" s="153">
        <v>0</v>
      </c>
      <c r="J98" s="558" t="s">
        <v>757</v>
      </c>
    </row>
    <row r="99" spans="1:11" ht="101.25" hidden="1" customHeight="1" x14ac:dyDescent="0.25">
      <c r="A99" s="2541"/>
      <c r="B99" s="2721"/>
      <c r="C99" s="559" t="s">
        <v>19</v>
      </c>
      <c r="D99" s="153">
        <v>0</v>
      </c>
      <c r="E99" s="1174">
        <v>0</v>
      </c>
      <c r="F99" s="153">
        <v>0</v>
      </c>
      <c r="G99" s="558"/>
      <c r="H99" s="732">
        <v>0</v>
      </c>
      <c r="I99" s="153">
        <v>0</v>
      </c>
      <c r="J99" s="558" t="s">
        <v>392</v>
      </c>
    </row>
    <row r="100" spans="1:11" ht="19.5" hidden="1" customHeight="1" x14ac:dyDescent="0.25">
      <c r="A100" s="2541"/>
      <c r="B100" s="2721"/>
      <c r="C100" s="593" t="s">
        <v>15</v>
      </c>
      <c r="D100" s="153">
        <f>D101</f>
        <v>704.7</v>
      </c>
      <c r="E100" s="1174">
        <f>E101</f>
        <v>0</v>
      </c>
      <c r="F100" s="153">
        <f t="shared" ref="F100:F105" si="13">E100/D100*100</f>
        <v>0</v>
      </c>
      <c r="G100" s="2651"/>
      <c r="H100" s="732">
        <f>H101</f>
        <v>0</v>
      </c>
      <c r="I100" s="153">
        <f t="shared" ref="I100:I105" si="14">H100/D100*100</f>
        <v>0</v>
      </c>
      <c r="J100" s="2651" t="s">
        <v>790</v>
      </c>
    </row>
    <row r="101" spans="1:11" ht="93.75" hidden="1" customHeight="1" x14ac:dyDescent="0.25">
      <c r="A101" s="2541"/>
      <c r="B101" s="2721"/>
      <c r="C101" s="604" t="s">
        <v>19</v>
      </c>
      <c r="D101" s="153">
        <v>704.7</v>
      </c>
      <c r="E101" s="1174">
        <v>0</v>
      </c>
      <c r="F101" s="153">
        <f t="shared" si="13"/>
        <v>0</v>
      </c>
      <c r="G101" s="2651"/>
      <c r="H101" s="732">
        <v>0</v>
      </c>
      <c r="I101" s="153">
        <f t="shared" si="14"/>
        <v>0</v>
      </c>
      <c r="J101" s="2651"/>
    </row>
    <row r="102" spans="1:11" ht="18.75" hidden="1" customHeight="1" x14ac:dyDescent="0.25">
      <c r="A102" s="2541"/>
      <c r="B102" s="2721"/>
      <c r="C102" s="593" t="s">
        <v>15</v>
      </c>
      <c r="D102" s="153">
        <f>D103</f>
        <v>2500</v>
      </c>
      <c r="E102" s="1174">
        <f>E103</f>
        <v>0</v>
      </c>
      <c r="F102" s="153">
        <f t="shared" si="13"/>
        <v>0</v>
      </c>
      <c r="G102" s="2651" t="s">
        <v>914</v>
      </c>
      <c r="H102" s="732">
        <f>H103</f>
        <v>0</v>
      </c>
      <c r="I102" s="153">
        <f t="shared" si="14"/>
        <v>0</v>
      </c>
      <c r="J102" s="2649" t="s">
        <v>913</v>
      </c>
    </row>
    <row r="103" spans="1:11" ht="93.75" hidden="1" customHeight="1" x14ac:dyDescent="0.25">
      <c r="A103" s="2541"/>
      <c r="B103" s="2721"/>
      <c r="C103" s="604" t="s">
        <v>19</v>
      </c>
      <c r="D103" s="153">
        <v>2500</v>
      </c>
      <c r="E103" s="1174">
        <v>0</v>
      </c>
      <c r="F103" s="153">
        <f t="shared" si="13"/>
        <v>0</v>
      </c>
      <c r="G103" s="2651"/>
      <c r="H103" s="732">
        <v>0</v>
      </c>
      <c r="I103" s="153">
        <f t="shared" si="14"/>
        <v>0</v>
      </c>
      <c r="J103" s="2649"/>
    </row>
    <row r="104" spans="1:11" ht="19.5" hidden="1" customHeight="1" x14ac:dyDescent="0.25">
      <c r="A104" s="2541"/>
      <c r="B104" s="2721"/>
      <c r="C104" s="593" t="s">
        <v>15</v>
      </c>
      <c r="D104" s="153">
        <f>D105</f>
        <v>700</v>
      </c>
      <c r="E104" s="1174">
        <f>E105</f>
        <v>0</v>
      </c>
      <c r="F104" s="153">
        <f t="shared" si="13"/>
        <v>0</v>
      </c>
      <c r="G104" s="2654"/>
      <c r="H104" s="732">
        <f>H105</f>
        <v>0</v>
      </c>
      <c r="I104" s="153">
        <f t="shared" si="14"/>
        <v>0</v>
      </c>
      <c r="J104" s="2654" t="s">
        <v>802</v>
      </c>
    </row>
    <row r="105" spans="1:11" ht="96.75" hidden="1" customHeight="1" x14ac:dyDescent="0.25">
      <c r="A105" s="2541"/>
      <c r="B105" s="2721"/>
      <c r="C105" s="604" t="s">
        <v>19</v>
      </c>
      <c r="D105" s="153">
        <v>700</v>
      </c>
      <c r="E105" s="1174">
        <v>0</v>
      </c>
      <c r="F105" s="153">
        <f t="shared" si="13"/>
        <v>0</v>
      </c>
      <c r="G105" s="2654"/>
      <c r="H105" s="732">
        <v>0</v>
      </c>
      <c r="I105" s="153">
        <f t="shared" si="14"/>
        <v>0</v>
      </c>
      <c r="J105" s="2654"/>
    </row>
    <row r="106" spans="1:11" ht="115.5" hidden="1" customHeight="1" x14ac:dyDescent="0.25">
      <c r="A106" s="2541"/>
      <c r="B106" s="2721"/>
      <c r="C106" s="2695" t="s">
        <v>803</v>
      </c>
      <c r="D106" s="2695"/>
      <c r="E106" s="2695"/>
      <c r="F106" s="2695"/>
      <c r="G106" s="2695"/>
      <c r="H106" s="2695"/>
      <c r="I106" s="2695"/>
      <c r="J106" s="2695"/>
      <c r="K106" s="13" t="s">
        <v>804</v>
      </c>
    </row>
    <row r="107" spans="1:11" ht="59.25" hidden="1" customHeight="1" x14ac:dyDescent="0.25">
      <c r="A107" s="2541"/>
      <c r="B107" s="2721"/>
      <c r="C107" s="2695" t="s">
        <v>805</v>
      </c>
      <c r="D107" s="2695"/>
      <c r="E107" s="2695"/>
      <c r="F107" s="2695"/>
      <c r="G107" s="2695"/>
      <c r="H107" s="2695"/>
      <c r="I107" s="2695"/>
      <c r="J107" s="2695"/>
    </row>
    <row r="108" spans="1:11" ht="41.25" hidden="1" customHeight="1" x14ac:dyDescent="0.25">
      <c r="A108" s="2541"/>
      <c r="B108" s="2721"/>
      <c r="C108" s="2695"/>
      <c r="D108" s="2695"/>
      <c r="E108" s="2695"/>
      <c r="F108" s="2695"/>
      <c r="G108" s="2695"/>
      <c r="H108" s="2695"/>
      <c r="I108" s="2695"/>
      <c r="J108" s="2695"/>
    </row>
    <row r="109" spans="1:11" ht="92.25" hidden="1" customHeight="1" x14ac:dyDescent="0.25">
      <c r="A109" s="2541"/>
      <c r="B109" s="2721"/>
      <c r="C109" s="2695"/>
      <c r="D109" s="2695"/>
      <c r="E109" s="2695"/>
      <c r="F109" s="2695"/>
      <c r="G109" s="2695"/>
      <c r="H109" s="2695"/>
      <c r="I109" s="2695"/>
      <c r="J109" s="2695"/>
    </row>
    <row r="110" spans="1:11" ht="114.75" hidden="1" customHeight="1" x14ac:dyDescent="0.25">
      <c r="A110" s="2541"/>
      <c r="B110" s="2721"/>
      <c r="C110" s="2695" t="s">
        <v>807</v>
      </c>
      <c r="D110" s="2695"/>
      <c r="E110" s="2695"/>
      <c r="F110" s="2695"/>
      <c r="G110" s="2695"/>
      <c r="H110" s="2695"/>
      <c r="I110" s="2695"/>
      <c r="J110" s="2695"/>
    </row>
    <row r="111" spans="1:11" ht="132" hidden="1" customHeight="1" x14ac:dyDescent="0.25">
      <c r="A111" s="2541"/>
      <c r="B111" s="2721"/>
      <c r="C111" s="2703" t="s">
        <v>808</v>
      </c>
      <c r="D111" s="2704"/>
      <c r="E111" s="2704"/>
      <c r="F111" s="2704"/>
      <c r="G111" s="2704"/>
      <c r="H111" s="2704"/>
      <c r="I111" s="2704"/>
      <c r="J111" s="2705"/>
    </row>
    <row r="112" spans="1:11" ht="18" hidden="1" customHeight="1" x14ac:dyDescent="0.25">
      <c r="A112" s="2541"/>
      <c r="B112" s="2721"/>
      <c r="C112" s="608" t="s">
        <v>15</v>
      </c>
      <c r="D112" s="601">
        <f>D113+D114</f>
        <v>4050</v>
      </c>
      <c r="E112" s="740">
        <f>E113+E114</f>
        <v>312</v>
      </c>
      <c r="F112" s="153">
        <f>E112/D112*100</f>
        <v>7.7037037037037042</v>
      </c>
      <c r="G112" s="2701" t="s">
        <v>467</v>
      </c>
      <c r="H112" s="740">
        <f>H113+H114</f>
        <v>312</v>
      </c>
      <c r="I112" s="153">
        <f>H112/D112*100</f>
        <v>7.7037037037037042</v>
      </c>
      <c r="J112" s="2702"/>
    </row>
    <row r="113" spans="1:12" ht="90.75" hidden="1" customHeight="1" x14ac:dyDescent="0.25">
      <c r="A113" s="2541"/>
      <c r="B113" s="2721"/>
      <c r="C113" s="608" t="s">
        <v>19</v>
      </c>
      <c r="D113" s="601">
        <f>D115+D117</f>
        <v>2750</v>
      </c>
      <c r="E113" s="740">
        <f>E115+E117</f>
        <v>312</v>
      </c>
      <c r="F113" s="153">
        <f>E113/D113*100</f>
        <v>11.345454545454546</v>
      </c>
      <c r="G113" s="2701"/>
      <c r="H113" s="740">
        <f>H115+H117</f>
        <v>312</v>
      </c>
      <c r="I113" s="153">
        <f>H113/D113*100</f>
        <v>11.345454545454546</v>
      </c>
      <c r="J113" s="2702"/>
    </row>
    <row r="114" spans="1:12" ht="39" hidden="1" customHeight="1" x14ac:dyDescent="0.25">
      <c r="A114" s="2541"/>
      <c r="B114" s="2721"/>
      <c r="C114" s="608" t="s">
        <v>20</v>
      </c>
      <c r="D114" s="601">
        <f>D118</f>
        <v>1300</v>
      </c>
      <c r="E114" s="740">
        <f>E118</f>
        <v>0</v>
      </c>
      <c r="F114" s="153">
        <v>0</v>
      </c>
      <c r="G114" s="2701"/>
      <c r="H114" s="740">
        <f>H118</f>
        <v>0</v>
      </c>
      <c r="I114" s="153">
        <v>0</v>
      </c>
      <c r="J114" s="2702"/>
    </row>
    <row r="115" spans="1:12" ht="93.75" hidden="1" customHeight="1" x14ac:dyDescent="0.25">
      <c r="A115" s="2541"/>
      <c r="B115" s="2721"/>
      <c r="C115" s="608" t="s">
        <v>19</v>
      </c>
      <c r="D115" s="601">
        <v>1250</v>
      </c>
      <c r="E115" s="740">
        <v>312</v>
      </c>
      <c r="F115" s="153">
        <f t="shared" ref="F115:F121" si="15">E115/D115*100</f>
        <v>24.959999999999997</v>
      </c>
      <c r="G115" s="609" t="s">
        <v>809</v>
      </c>
      <c r="H115" s="740">
        <v>312</v>
      </c>
      <c r="I115" s="153">
        <f t="shared" ref="I115:I121" si="16">H115/D115*100</f>
        <v>24.959999999999997</v>
      </c>
      <c r="J115" s="609"/>
    </row>
    <row r="116" spans="1:12" ht="20.25" hidden="1" customHeight="1" x14ac:dyDescent="0.25">
      <c r="A116" s="2541"/>
      <c r="B116" s="2721"/>
      <c r="C116" s="608" t="s">
        <v>15</v>
      </c>
      <c r="D116" s="601">
        <f>D117+D118</f>
        <v>2800</v>
      </c>
      <c r="E116" s="740">
        <f>E117+E118</f>
        <v>0</v>
      </c>
      <c r="F116" s="153">
        <f t="shared" si="15"/>
        <v>0</v>
      </c>
      <c r="G116" s="2689"/>
      <c r="H116" s="740">
        <f>H117+H118</f>
        <v>0</v>
      </c>
      <c r="I116" s="153">
        <f t="shared" si="16"/>
        <v>0</v>
      </c>
      <c r="J116" s="2692" t="s">
        <v>915</v>
      </c>
    </row>
    <row r="117" spans="1:12" ht="93.75" hidden="1" customHeight="1" x14ac:dyDescent="0.25">
      <c r="A117" s="2541"/>
      <c r="B117" s="2721"/>
      <c r="C117" s="608" t="s">
        <v>19</v>
      </c>
      <c r="D117" s="601">
        <v>1500</v>
      </c>
      <c r="E117" s="740">
        <v>0</v>
      </c>
      <c r="F117" s="153">
        <f t="shared" si="15"/>
        <v>0</v>
      </c>
      <c r="G117" s="2690"/>
      <c r="H117" s="740">
        <v>0</v>
      </c>
      <c r="I117" s="153">
        <f t="shared" si="16"/>
        <v>0</v>
      </c>
      <c r="J117" s="2693"/>
    </row>
    <row r="118" spans="1:12" ht="38.25" hidden="1" customHeight="1" x14ac:dyDescent="0.25">
      <c r="A118" s="2541"/>
      <c r="B118" s="2721"/>
      <c r="C118" s="610" t="s">
        <v>20</v>
      </c>
      <c r="D118" s="611">
        <v>1300</v>
      </c>
      <c r="E118" s="741">
        <v>0</v>
      </c>
      <c r="F118" s="153">
        <f t="shared" si="15"/>
        <v>0</v>
      </c>
      <c r="G118" s="2691"/>
      <c r="H118" s="741">
        <v>0</v>
      </c>
      <c r="I118" s="153">
        <f t="shared" si="16"/>
        <v>0</v>
      </c>
      <c r="J118" s="2694"/>
    </row>
    <row r="119" spans="1:12" ht="19.5" hidden="1" customHeight="1" x14ac:dyDescent="0.25">
      <c r="A119" s="2541"/>
      <c r="B119" s="2721"/>
      <c r="C119" s="610" t="s">
        <v>15</v>
      </c>
      <c r="D119" s="611">
        <f>D120+D121</f>
        <v>105591</v>
      </c>
      <c r="E119" s="741">
        <f>E120+E121</f>
        <v>34179.1</v>
      </c>
      <c r="F119" s="554">
        <f t="shared" si="15"/>
        <v>32.369330719474199</v>
      </c>
      <c r="G119" s="2689" t="s">
        <v>958</v>
      </c>
      <c r="H119" s="741">
        <f>H120+H121</f>
        <v>34179.1</v>
      </c>
      <c r="I119" s="554">
        <f t="shared" si="16"/>
        <v>32.369330719474199</v>
      </c>
      <c r="J119" s="2692"/>
    </row>
    <row r="120" spans="1:12" ht="100.5" hidden="1" customHeight="1" x14ac:dyDescent="0.25">
      <c r="A120" s="2541"/>
      <c r="B120" s="2721"/>
      <c r="C120" s="610" t="s">
        <v>16</v>
      </c>
      <c r="D120" s="611">
        <v>104535</v>
      </c>
      <c r="E120" s="741">
        <v>34179.1</v>
      </c>
      <c r="F120" s="554">
        <f t="shared" si="15"/>
        <v>32.69632180609365</v>
      </c>
      <c r="G120" s="2690"/>
      <c r="H120" s="741">
        <v>34179.1</v>
      </c>
      <c r="I120" s="554">
        <f t="shared" si="16"/>
        <v>32.69632180609365</v>
      </c>
      <c r="J120" s="2693"/>
      <c r="K120" s="82"/>
    </row>
    <row r="121" spans="1:12" ht="123" hidden="1" customHeight="1" x14ac:dyDescent="0.25">
      <c r="A121" s="2541"/>
      <c r="B121" s="2721"/>
      <c r="C121" s="610" t="s">
        <v>19</v>
      </c>
      <c r="D121" s="611">
        <v>1056</v>
      </c>
      <c r="E121" s="741">
        <v>0</v>
      </c>
      <c r="F121" s="554">
        <f t="shared" si="15"/>
        <v>0</v>
      </c>
      <c r="G121" s="2691"/>
      <c r="H121" s="741">
        <v>0</v>
      </c>
      <c r="I121" s="554">
        <f t="shared" si="16"/>
        <v>0</v>
      </c>
      <c r="J121" s="2694"/>
    </row>
    <row r="122" spans="1:12" ht="29.25" customHeight="1" x14ac:dyDescent="0.25">
      <c r="A122" s="2659" t="s">
        <v>234</v>
      </c>
      <c r="B122" s="2659"/>
      <c r="C122" s="2659"/>
      <c r="D122" s="2659"/>
      <c r="E122" s="2659"/>
      <c r="F122" s="2659"/>
      <c r="G122" s="2659"/>
      <c r="H122" s="2659"/>
      <c r="I122" s="2659"/>
      <c r="J122" s="2659"/>
    </row>
    <row r="123" spans="1:12" ht="18.75" hidden="1" x14ac:dyDescent="0.25">
      <c r="A123" s="2541" t="s">
        <v>8</v>
      </c>
      <c r="B123" s="2542" t="s">
        <v>777</v>
      </c>
      <c r="C123" s="441" t="s">
        <v>15</v>
      </c>
      <c r="D123" s="430">
        <f>D124</f>
        <v>0</v>
      </c>
      <c r="E123" s="745">
        <f>E124</f>
        <v>0</v>
      </c>
      <c r="F123" s="430">
        <v>0</v>
      </c>
      <c r="G123" s="2543"/>
      <c r="H123" s="745">
        <f>H124</f>
        <v>0</v>
      </c>
      <c r="I123" s="430">
        <v>0</v>
      </c>
      <c r="J123" s="2544"/>
    </row>
    <row r="124" spans="1:12" ht="93.75" hidden="1" x14ac:dyDescent="0.25">
      <c r="A124" s="2541"/>
      <c r="B124" s="2542"/>
      <c r="C124" s="441" t="s">
        <v>19</v>
      </c>
      <c r="D124" s="430">
        <f>D126</f>
        <v>0</v>
      </c>
      <c r="E124" s="745">
        <f>E126</f>
        <v>0</v>
      </c>
      <c r="F124" s="430">
        <v>0</v>
      </c>
      <c r="G124" s="2543"/>
      <c r="H124" s="745">
        <f>H125</f>
        <v>0</v>
      </c>
      <c r="I124" s="430">
        <v>0</v>
      </c>
      <c r="J124" s="2544"/>
    </row>
    <row r="125" spans="1:12" ht="18.75" hidden="1" x14ac:dyDescent="0.25">
      <c r="A125" s="2545" t="s">
        <v>10</v>
      </c>
      <c r="B125" s="2546" t="s">
        <v>778</v>
      </c>
      <c r="C125" s="443" t="s">
        <v>15</v>
      </c>
      <c r="D125" s="431">
        <f>D126</f>
        <v>0</v>
      </c>
      <c r="E125" s="743">
        <f>E126</f>
        <v>0</v>
      </c>
      <c r="F125" s="431">
        <v>0</v>
      </c>
      <c r="G125" s="2528" t="s">
        <v>560</v>
      </c>
      <c r="H125" s="743">
        <f>H126</f>
        <v>0</v>
      </c>
      <c r="I125" s="431">
        <v>0</v>
      </c>
      <c r="J125" s="2528"/>
    </row>
    <row r="126" spans="1:12" ht="95.25" hidden="1" customHeight="1" x14ac:dyDescent="0.25">
      <c r="A126" s="2545"/>
      <c r="B126" s="2546"/>
      <c r="C126" s="443" t="s">
        <v>19</v>
      </c>
      <c r="D126" s="431">
        <f>D127+D128+D129</f>
        <v>0</v>
      </c>
      <c r="E126" s="743">
        <f>E127+E128+E129</f>
        <v>0</v>
      </c>
      <c r="F126" s="431">
        <v>0</v>
      </c>
      <c r="G126" s="2528"/>
      <c r="H126" s="743">
        <v>0</v>
      </c>
      <c r="I126" s="431">
        <v>0</v>
      </c>
      <c r="J126" s="2528"/>
    </row>
    <row r="127" spans="1:12" ht="93.75" hidden="1" customHeight="1" x14ac:dyDescent="0.25">
      <c r="A127" s="442" t="s">
        <v>75</v>
      </c>
      <c r="B127" s="443" t="s">
        <v>502</v>
      </c>
      <c r="C127" s="429" t="s">
        <v>19</v>
      </c>
      <c r="D127" s="431">
        <v>0</v>
      </c>
      <c r="E127" s="743">
        <v>0</v>
      </c>
      <c r="F127" s="431">
        <v>0</v>
      </c>
      <c r="G127" s="427"/>
      <c r="H127" s="743">
        <v>0</v>
      </c>
      <c r="I127" s="431">
        <v>0</v>
      </c>
      <c r="J127" s="427" t="s">
        <v>757</v>
      </c>
    </row>
    <row r="128" spans="1:12" ht="95.25" hidden="1" customHeight="1" x14ac:dyDescent="0.25">
      <c r="A128" s="442" t="s">
        <v>76</v>
      </c>
      <c r="B128" s="443" t="s">
        <v>503</v>
      </c>
      <c r="C128" s="429" t="s">
        <v>19</v>
      </c>
      <c r="D128" s="431">
        <v>0</v>
      </c>
      <c r="E128" s="743">
        <v>0</v>
      </c>
      <c r="F128" s="431">
        <v>0</v>
      </c>
      <c r="G128" s="427"/>
      <c r="H128" s="743">
        <v>0</v>
      </c>
      <c r="I128" s="431">
        <v>0</v>
      </c>
      <c r="J128" s="427" t="s">
        <v>757</v>
      </c>
      <c r="L128" s="82"/>
    </row>
    <row r="129" spans="1:10" ht="6" hidden="1" customHeight="1" x14ac:dyDescent="0.25">
      <c r="A129" s="442" t="s">
        <v>242</v>
      </c>
      <c r="B129" s="443" t="s">
        <v>447</v>
      </c>
      <c r="C129" s="429" t="s">
        <v>19</v>
      </c>
      <c r="D129" s="431">
        <v>0</v>
      </c>
      <c r="E129" s="743">
        <v>0</v>
      </c>
      <c r="F129" s="431">
        <v>0</v>
      </c>
      <c r="G129" s="427"/>
      <c r="H129" s="743">
        <v>0</v>
      </c>
      <c r="I129" s="431">
        <v>0</v>
      </c>
      <c r="J129" s="427" t="s">
        <v>757</v>
      </c>
    </row>
    <row r="130" spans="1:10" ht="28.5" customHeight="1" x14ac:dyDescent="0.25">
      <c r="A130" s="2706" t="s">
        <v>308</v>
      </c>
      <c r="B130" s="2707" t="s">
        <v>1188</v>
      </c>
      <c r="C130" s="1071" t="s">
        <v>15</v>
      </c>
      <c r="D130" s="1001">
        <f>D131</f>
        <v>37987.699999999997</v>
      </c>
      <c r="E130" s="978">
        <f>E131</f>
        <v>10371.527</v>
      </c>
      <c r="F130" s="1001">
        <f t="shared" ref="F130:F137" si="17">E130/D130*100</f>
        <v>27.302329438212897</v>
      </c>
      <c r="G130" s="2708"/>
      <c r="H130" s="978">
        <f>H131</f>
        <v>10371.527</v>
      </c>
      <c r="I130" s="1001">
        <f t="shared" ref="I130:I137" si="18">H130/D130*100</f>
        <v>27.302329438212897</v>
      </c>
      <c r="J130" s="2709"/>
    </row>
    <row r="131" spans="1:10" ht="107.25" customHeight="1" x14ac:dyDescent="0.25">
      <c r="A131" s="2706"/>
      <c r="B131" s="2707"/>
      <c r="C131" s="1071" t="s">
        <v>19</v>
      </c>
      <c r="D131" s="1001">
        <f>D133</f>
        <v>37987.699999999997</v>
      </c>
      <c r="E131" s="978">
        <f>E132</f>
        <v>10371.527</v>
      </c>
      <c r="F131" s="1001">
        <f t="shared" si="17"/>
        <v>27.302329438212897</v>
      </c>
      <c r="G131" s="2708"/>
      <c r="H131" s="978">
        <f>H132</f>
        <v>10371.527</v>
      </c>
      <c r="I131" s="1001">
        <f t="shared" si="18"/>
        <v>27.302329438212897</v>
      </c>
      <c r="J131" s="2709"/>
    </row>
    <row r="132" spans="1:10" ht="27" customHeight="1" x14ac:dyDescent="0.25">
      <c r="A132" s="2562" t="s">
        <v>113</v>
      </c>
      <c r="B132" s="2565" t="s">
        <v>1187</v>
      </c>
      <c r="C132" s="429" t="s">
        <v>15</v>
      </c>
      <c r="D132" s="799">
        <f>D133</f>
        <v>37987.699999999997</v>
      </c>
      <c r="E132" s="1174">
        <f>E133</f>
        <v>10371.527</v>
      </c>
      <c r="F132" s="153">
        <f t="shared" si="17"/>
        <v>27.302329438212897</v>
      </c>
      <c r="G132" s="2680" t="s">
        <v>1626</v>
      </c>
      <c r="H132" s="798">
        <f>H133</f>
        <v>10371.527</v>
      </c>
      <c r="I132" s="153">
        <f t="shared" si="18"/>
        <v>27.302329438212897</v>
      </c>
      <c r="J132" s="2682"/>
    </row>
    <row r="133" spans="1:10" ht="99" customHeight="1" x14ac:dyDescent="0.25">
      <c r="A133" s="2564"/>
      <c r="B133" s="2567"/>
      <c r="C133" s="432" t="s">
        <v>19</v>
      </c>
      <c r="D133" s="802">
        <v>37987.699999999997</v>
      </c>
      <c r="E133" s="1176">
        <f>H133</f>
        <v>10371.527</v>
      </c>
      <c r="F133" s="554">
        <f t="shared" si="17"/>
        <v>27.302329438212897</v>
      </c>
      <c r="G133" s="2681"/>
      <c r="H133" s="800">
        <v>10371.527</v>
      </c>
      <c r="I133" s="554">
        <f t="shared" si="18"/>
        <v>27.302329438212897</v>
      </c>
      <c r="J133" s="2683"/>
    </row>
    <row r="134" spans="1:10" ht="95.25" customHeight="1" x14ac:dyDescent="0.25">
      <c r="A134" s="449"/>
      <c r="B134" s="447" t="s">
        <v>88</v>
      </c>
      <c r="C134" s="448" t="s">
        <v>19</v>
      </c>
      <c r="D134" s="555">
        <f>D131</f>
        <v>37987.699999999997</v>
      </c>
      <c r="E134" s="746">
        <f>E131</f>
        <v>10371.527</v>
      </c>
      <c r="F134" s="555">
        <f t="shared" si="17"/>
        <v>27.302329438212897</v>
      </c>
      <c r="G134" s="612"/>
      <c r="H134" s="746">
        <f>H131</f>
        <v>10371.527</v>
      </c>
      <c r="I134" s="555">
        <f t="shared" si="18"/>
        <v>27.302329438212897</v>
      </c>
      <c r="J134" s="450"/>
    </row>
    <row r="135" spans="1:10" ht="30.75" customHeight="1" x14ac:dyDescent="0.25">
      <c r="A135" s="2697"/>
      <c r="B135" s="2698" t="s">
        <v>23</v>
      </c>
      <c r="C135" s="1067" t="s">
        <v>15</v>
      </c>
      <c r="D135" s="1068">
        <f>D136+D137</f>
        <v>968469.19899999991</v>
      </c>
      <c r="E135" s="1069">
        <f>E136+E137</f>
        <v>319567.46999999997</v>
      </c>
      <c r="F135" s="1001">
        <f t="shared" si="17"/>
        <v>32.997174337601209</v>
      </c>
      <c r="G135" s="2699"/>
      <c r="H135" s="1069">
        <f>H136+H137</f>
        <v>340870.16199999995</v>
      </c>
      <c r="I135" s="1001">
        <f t="shared" si="18"/>
        <v>35.196799480248622</v>
      </c>
      <c r="J135" s="2700"/>
    </row>
    <row r="136" spans="1:10" ht="78.75" customHeight="1" x14ac:dyDescent="0.25">
      <c r="A136" s="2697"/>
      <c r="B136" s="2698"/>
      <c r="C136" s="1067" t="s">
        <v>16</v>
      </c>
      <c r="D136" s="1068">
        <f>D10</f>
        <v>3824</v>
      </c>
      <c r="E136" s="1069">
        <f>E10</f>
        <v>0</v>
      </c>
      <c r="F136" s="1001">
        <f t="shared" si="17"/>
        <v>0</v>
      </c>
      <c r="G136" s="2699"/>
      <c r="H136" s="1069">
        <f>H10</f>
        <v>1723.47</v>
      </c>
      <c r="I136" s="1001">
        <f t="shared" si="18"/>
        <v>45.069822175732213</v>
      </c>
      <c r="J136" s="2700"/>
    </row>
    <row r="137" spans="1:10" ht="100.5" customHeight="1" x14ac:dyDescent="0.25">
      <c r="A137" s="2697"/>
      <c r="B137" s="2698"/>
      <c r="C137" s="1067" t="s">
        <v>19</v>
      </c>
      <c r="D137" s="1068">
        <f>D19+D63+D131</f>
        <v>964645.19899999991</v>
      </c>
      <c r="E137" s="1069">
        <f>E19+E63+E134</f>
        <v>319567.46999999997</v>
      </c>
      <c r="F137" s="1001">
        <f t="shared" si="17"/>
        <v>33.127980145578896</v>
      </c>
      <c r="G137" s="2699"/>
      <c r="H137" s="1069">
        <f>H19+H63+H134</f>
        <v>339146.69199999998</v>
      </c>
      <c r="I137" s="1001">
        <f t="shared" si="18"/>
        <v>35.15766131957912</v>
      </c>
      <c r="J137" s="2700"/>
    </row>
    <row r="139" spans="1:10" x14ac:dyDescent="0.25">
      <c r="E139" s="813"/>
    </row>
  </sheetData>
  <mergeCells count="153">
    <mergeCell ref="G130:G131"/>
    <mergeCell ref="J130:J131"/>
    <mergeCell ref="J58:J59"/>
    <mergeCell ref="A58:A59"/>
    <mergeCell ref="B58:B59"/>
    <mergeCell ref="G58:G59"/>
    <mergeCell ref="J88:J89"/>
    <mergeCell ref="G62:G63"/>
    <mergeCell ref="J62:J63"/>
    <mergeCell ref="G78:G80"/>
    <mergeCell ref="J78:J80"/>
    <mergeCell ref="G76:G77"/>
    <mergeCell ref="J64:J67"/>
    <mergeCell ref="G68:G70"/>
    <mergeCell ref="J68:J70"/>
    <mergeCell ref="G71:G72"/>
    <mergeCell ref="J71:J72"/>
    <mergeCell ref="D79:D80"/>
    <mergeCell ref="E79:E80"/>
    <mergeCell ref="B62:B121"/>
    <mergeCell ref="G91:G92"/>
    <mergeCell ref="G102:G103"/>
    <mergeCell ref="A60:A61"/>
    <mergeCell ref="B60:B61"/>
    <mergeCell ref="A135:A137"/>
    <mergeCell ref="B135:B137"/>
    <mergeCell ref="G135:G137"/>
    <mergeCell ref="J135:J137"/>
    <mergeCell ref="A125:A126"/>
    <mergeCell ref="B125:B126"/>
    <mergeCell ref="G125:G126"/>
    <mergeCell ref="A132:A133"/>
    <mergeCell ref="G112:G114"/>
    <mergeCell ref="J112:J114"/>
    <mergeCell ref="G119:G121"/>
    <mergeCell ref="J119:J121"/>
    <mergeCell ref="A122:J122"/>
    <mergeCell ref="A123:A124"/>
    <mergeCell ref="B123:B124"/>
    <mergeCell ref="G123:G124"/>
    <mergeCell ref="J123:J124"/>
    <mergeCell ref="A62:A121"/>
    <mergeCell ref="J100:J101"/>
    <mergeCell ref="C110:J110"/>
    <mergeCell ref="C111:J111"/>
    <mergeCell ref="J125:J126"/>
    <mergeCell ref="A130:A131"/>
    <mergeCell ref="B130:B131"/>
    <mergeCell ref="B132:B133"/>
    <mergeCell ref="G132:G133"/>
    <mergeCell ref="J132:J133"/>
    <mergeCell ref="A42:A43"/>
    <mergeCell ref="B42:B43"/>
    <mergeCell ref="G42:G43"/>
    <mergeCell ref="J42:J43"/>
    <mergeCell ref="G88:G89"/>
    <mergeCell ref="A55:A57"/>
    <mergeCell ref="B55:B57"/>
    <mergeCell ref="C56:C57"/>
    <mergeCell ref="D56:D57"/>
    <mergeCell ref="E56:E57"/>
    <mergeCell ref="F56:F57"/>
    <mergeCell ref="G55:G57"/>
    <mergeCell ref="G64:G67"/>
    <mergeCell ref="G116:G118"/>
    <mergeCell ref="J116:J118"/>
    <mergeCell ref="G104:G105"/>
    <mergeCell ref="J104:J105"/>
    <mergeCell ref="C106:J106"/>
    <mergeCell ref="C107:J109"/>
    <mergeCell ref="A53:A54"/>
    <mergeCell ref="B53:B54"/>
    <mergeCell ref="G53:G54"/>
    <mergeCell ref="J53:J54"/>
    <mergeCell ref="J48:J50"/>
    <mergeCell ref="A48:A50"/>
    <mergeCell ref="B48:B50"/>
    <mergeCell ref="A51:A52"/>
    <mergeCell ref="B51:B52"/>
    <mergeCell ref="G51:G52"/>
    <mergeCell ref="J51:J52"/>
    <mergeCell ref="G48:G50"/>
    <mergeCell ref="A12:A13"/>
    <mergeCell ref="B12:B13"/>
    <mergeCell ref="J12:J13"/>
    <mergeCell ref="A24:A25"/>
    <mergeCell ref="B24:B25"/>
    <mergeCell ref="G24:G25"/>
    <mergeCell ref="J24:J25"/>
    <mergeCell ref="A20:A22"/>
    <mergeCell ref="A27:A28"/>
    <mergeCell ref="B27:B28"/>
    <mergeCell ref="B20:B22"/>
    <mergeCell ref="G20:G22"/>
    <mergeCell ref="J20:J22"/>
    <mergeCell ref="A17:A19"/>
    <mergeCell ref="B17:B19"/>
    <mergeCell ref="G17:G19"/>
    <mergeCell ref="J17:J19"/>
    <mergeCell ref="G12:G13"/>
    <mergeCell ref="B14:B15"/>
    <mergeCell ref="A14:A15"/>
    <mergeCell ref="G27:G28"/>
    <mergeCell ref="G14:G15"/>
    <mergeCell ref="A2:J2"/>
    <mergeCell ref="A3:J3"/>
    <mergeCell ref="A4:J4"/>
    <mergeCell ref="A5:J5"/>
    <mergeCell ref="A8:J8"/>
    <mergeCell ref="A9:A11"/>
    <mergeCell ref="B9:B11"/>
    <mergeCell ref="G9:G11"/>
    <mergeCell ref="J9:J11"/>
    <mergeCell ref="G44:G45"/>
    <mergeCell ref="J46:J47"/>
    <mergeCell ref="J14:J15"/>
    <mergeCell ref="A32:J32"/>
    <mergeCell ref="A33:A34"/>
    <mergeCell ref="B33:B34"/>
    <mergeCell ref="G33:G34"/>
    <mergeCell ref="J33:J34"/>
    <mergeCell ref="B46:B47"/>
    <mergeCell ref="A46:A47"/>
    <mergeCell ref="J27:J28"/>
    <mergeCell ref="G46:G47"/>
    <mergeCell ref="A35:A36"/>
    <mergeCell ref="B35:B36"/>
    <mergeCell ref="G35:G36"/>
    <mergeCell ref="J35:J36"/>
    <mergeCell ref="J44:J45"/>
    <mergeCell ref="A40:A41"/>
    <mergeCell ref="B40:B41"/>
    <mergeCell ref="G40:G41"/>
    <mergeCell ref="J40:J41"/>
    <mergeCell ref="A44:A45"/>
    <mergeCell ref="B44:B45"/>
    <mergeCell ref="F79:F80"/>
    <mergeCell ref="H79:H80"/>
    <mergeCell ref="I79:I80"/>
    <mergeCell ref="G93:G94"/>
    <mergeCell ref="C79:C80"/>
    <mergeCell ref="J55:J57"/>
    <mergeCell ref="J91:J92"/>
    <mergeCell ref="J102:J103"/>
    <mergeCell ref="J93:J94"/>
    <mergeCell ref="G96:G97"/>
    <mergeCell ref="J96:J97"/>
    <mergeCell ref="G100:G101"/>
    <mergeCell ref="H56:H57"/>
    <mergeCell ref="I56:I57"/>
    <mergeCell ref="J76:J77"/>
    <mergeCell ref="G60:G61"/>
    <mergeCell ref="J60:J61"/>
  </mergeCells>
  <pageMargins left="0.39370078740157483" right="0.39370078740157483" top="0.70866141732283472" bottom="0.55118110236220474" header="0.31496062992125984" footer="0.19685039370078741"/>
  <pageSetup paperSize="9" scale="62" firstPageNumber="119" orientation="landscape" useFirstPageNumber="1" r:id="rId1"/>
  <headerFooter>
    <oddFooter>&amp;R&amp;"Times New Roman,обычный"&amp;14&amp;P</oddFooter>
  </headerFooter>
  <rowBreaks count="1" manualBreakCount="1">
    <brk id="5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K90"/>
  <sheetViews>
    <sheetView topLeftCell="A79" zoomScale="93" zoomScaleNormal="93" zoomScaleSheetLayoutView="80" zoomScalePageLayoutView="81" workbookViewId="0">
      <selection activeCell="J50" sqref="J50:J52"/>
    </sheetView>
  </sheetViews>
  <sheetFormatPr defaultRowHeight="18" x14ac:dyDescent="0.25"/>
  <cols>
    <col min="1" max="1" width="8.7109375" style="27" customWidth="1"/>
    <col min="2" max="2" width="45.7109375" style="396" customWidth="1"/>
    <col min="3" max="3" width="13.5703125" style="396" customWidth="1"/>
    <col min="4" max="4" width="12" style="396" customWidth="1"/>
    <col min="5" max="5" width="18.7109375" style="396" customWidth="1"/>
    <col min="6" max="6" width="17.42578125" style="396" customWidth="1"/>
    <col min="7" max="7" width="16.140625" style="396" customWidth="1"/>
    <col min="8" max="8" width="39.7109375" style="85" customWidth="1"/>
    <col min="9" max="9" width="12.7109375" style="396" customWidth="1"/>
    <col min="10" max="10" width="26.42578125" style="85" customWidth="1"/>
    <col min="11" max="13" width="9.140625" style="396"/>
    <col min="14" max="14" width="14.7109375" style="396" bestFit="1" customWidth="1"/>
    <col min="15" max="256" width="9.140625" style="396"/>
    <col min="257" max="257" width="8.7109375" style="396" customWidth="1"/>
    <col min="258" max="258" width="45.7109375" style="396" customWidth="1"/>
    <col min="259" max="259" width="13.5703125" style="396" customWidth="1"/>
    <col min="260" max="260" width="13.42578125" style="396" customWidth="1"/>
    <col min="261" max="261" width="20.85546875" style="396" customWidth="1"/>
    <col min="262" max="263" width="16.140625" style="396" customWidth="1"/>
    <col min="264" max="264" width="35.7109375" style="396" customWidth="1"/>
    <col min="265" max="265" width="15.28515625" style="396" customWidth="1"/>
    <col min="266" max="266" width="34.5703125" style="396" customWidth="1"/>
    <col min="267" max="512" width="9.140625" style="396"/>
    <col min="513" max="513" width="8.7109375" style="396" customWidth="1"/>
    <col min="514" max="514" width="45.7109375" style="396" customWidth="1"/>
    <col min="515" max="515" width="13.5703125" style="396" customWidth="1"/>
    <col min="516" max="516" width="13.42578125" style="396" customWidth="1"/>
    <col min="517" max="517" width="20.85546875" style="396" customWidth="1"/>
    <col min="518" max="519" width="16.140625" style="396" customWidth="1"/>
    <col min="520" max="520" width="35.7109375" style="396" customWidth="1"/>
    <col min="521" max="521" width="15.28515625" style="396" customWidth="1"/>
    <col min="522" max="522" width="34.5703125" style="396" customWidth="1"/>
    <col min="523" max="768" width="9.140625" style="396"/>
    <col min="769" max="769" width="8.7109375" style="396" customWidth="1"/>
    <col min="770" max="770" width="45.7109375" style="396" customWidth="1"/>
    <col min="771" max="771" width="13.5703125" style="396" customWidth="1"/>
    <col min="772" max="772" width="13.42578125" style="396" customWidth="1"/>
    <col min="773" max="773" width="20.85546875" style="396" customWidth="1"/>
    <col min="774" max="775" width="16.140625" style="396" customWidth="1"/>
    <col min="776" max="776" width="35.7109375" style="396" customWidth="1"/>
    <col min="777" max="777" width="15.28515625" style="396" customWidth="1"/>
    <col min="778" max="778" width="34.5703125" style="396" customWidth="1"/>
    <col min="779" max="1024" width="9.140625" style="396"/>
    <col min="1025" max="1025" width="8.7109375" style="396" customWidth="1"/>
    <col min="1026" max="1026" width="45.7109375" style="396" customWidth="1"/>
    <col min="1027" max="1027" width="13.5703125" style="396" customWidth="1"/>
    <col min="1028" max="1028" width="13.42578125" style="396" customWidth="1"/>
    <col min="1029" max="1029" width="20.85546875" style="396" customWidth="1"/>
    <col min="1030" max="1031" width="16.140625" style="396" customWidth="1"/>
    <col min="1032" max="1032" width="35.7109375" style="396" customWidth="1"/>
    <col min="1033" max="1033" width="15.28515625" style="396" customWidth="1"/>
    <col min="1034" max="1034" width="34.5703125" style="396" customWidth="1"/>
    <col min="1035" max="1280" width="9.140625" style="396"/>
    <col min="1281" max="1281" width="8.7109375" style="396" customWidth="1"/>
    <col min="1282" max="1282" width="45.7109375" style="396" customWidth="1"/>
    <col min="1283" max="1283" width="13.5703125" style="396" customWidth="1"/>
    <col min="1284" max="1284" width="13.42578125" style="396" customWidth="1"/>
    <col min="1285" max="1285" width="20.85546875" style="396" customWidth="1"/>
    <col min="1286" max="1287" width="16.140625" style="396" customWidth="1"/>
    <col min="1288" max="1288" width="35.7109375" style="396" customWidth="1"/>
    <col min="1289" max="1289" width="15.28515625" style="396" customWidth="1"/>
    <col min="1290" max="1290" width="34.5703125" style="396" customWidth="1"/>
    <col min="1291" max="1536" width="9.140625" style="396"/>
    <col min="1537" max="1537" width="8.7109375" style="396" customWidth="1"/>
    <col min="1538" max="1538" width="45.7109375" style="396" customWidth="1"/>
    <col min="1539" max="1539" width="13.5703125" style="396" customWidth="1"/>
    <col min="1540" max="1540" width="13.42578125" style="396" customWidth="1"/>
    <col min="1541" max="1541" width="20.85546875" style="396" customWidth="1"/>
    <col min="1542" max="1543" width="16.140625" style="396" customWidth="1"/>
    <col min="1544" max="1544" width="35.7109375" style="396" customWidth="1"/>
    <col min="1545" max="1545" width="15.28515625" style="396" customWidth="1"/>
    <col min="1546" max="1546" width="34.5703125" style="396" customWidth="1"/>
    <col min="1547" max="1792" width="9.140625" style="396"/>
    <col min="1793" max="1793" width="8.7109375" style="396" customWidth="1"/>
    <col min="1794" max="1794" width="45.7109375" style="396" customWidth="1"/>
    <col min="1795" max="1795" width="13.5703125" style="396" customWidth="1"/>
    <col min="1796" max="1796" width="13.42578125" style="396" customWidth="1"/>
    <col min="1797" max="1797" width="20.85546875" style="396" customWidth="1"/>
    <col min="1798" max="1799" width="16.140625" style="396" customWidth="1"/>
    <col min="1800" max="1800" width="35.7109375" style="396" customWidth="1"/>
    <col min="1801" max="1801" width="15.28515625" style="396" customWidth="1"/>
    <col min="1802" max="1802" width="34.5703125" style="396" customWidth="1"/>
    <col min="1803" max="2048" width="9.140625" style="396"/>
    <col min="2049" max="2049" width="8.7109375" style="396" customWidth="1"/>
    <col min="2050" max="2050" width="45.7109375" style="396" customWidth="1"/>
    <col min="2051" max="2051" width="13.5703125" style="396" customWidth="1"/>
    <col min="2052" max="2052" width="13.42578125" style="396" customWidth="1"/>
    <col min="2053" max="2053" width="20.85546875" style="396" customWidth="1"/>
    <col min="2054" max="2055" width="16.140625" style="396" customWidth="1"/>
    <col min="2056" max="2056" width="35.7109375" style="396" customWidth="1"/>
    <col min="2057" max="2057" width="15.28515625" style="396" customWidth="1"/>
    <col min="2058" max="2058" width="34.5703125" style="396" customWidth="1"/>
    <col min="2059" max="2304" width="9.140625" style="396"/>
    <col min="2305" max="2305" width="8.7109375" style="396" customWidth="1"/>
    <col min="2306" max="2306" width="45.7109375" style="396" customWidth="1"/>
    <col min="2307" max="2307" width="13.5703125" style="396" customWidth="1"/>
    <col min="2308" max="2308" width="13.42578125" style="396" customWidth="1"/>
    <col min="2309" max="2309" width="20.85546875" style="396" customWidth="1"/>
    <col min="2310" max="2311" width="16.140625" style="396" customWidth="1"/>
    <col min="2312" max="2312" width="35.7109375" style="396" customWidth="1"/>
    <col min="2313" max="2313" width="15.28515625" style="396" customWidth="1"/>
    <col min="2314" max="2314" width="34.5703125" style="396" customWidth="1"/>
    <col min="2315" max="2560" width="9.140625" style="396"/>
    <col min="2561" max="2561" width="8.7109375" style="396" customWidth="1"/>
    <col min="2562" max="2562" width="45.7109375" style="396" customWidth="1"/>
    <col min="2563" max="2563" width="13.5703125" style="396" customWidth="1"/>
    <col min="2564" max="2564" width="13.42578125" style="396" customWidth="1"/>
    <col min="2565" max="2565" width="20.85546875" style="396" customWidth="1"/>
    <col min="2566" max="2567" width="16.140625" style="396" customWidth="1"/>
    <col min="2568" max="2568" width="35.7109375" style="396" customWidth="1"/>
    <col min="2569" max="2569" width="15.28515625" style="396" customWidth="1"/>
    <col min="2570" max="2570" width="34.5703125" style="396" customWidth="1"/>
    <col min="2571" max="2816" width="9.140625" style="396"/>
    <col min="2817" max="2817" width="8.7109375" style="396" customWidth="1"/>
    <col min="2818" max="2818" width="45.7109375" style="396" customWidth="1"/>
    <col min="2819" max="2819" width="13.5703125" style="396" customWidth="1"/>
    <col min="2820" max="2820" width="13.42578125" style="396" customWidth="1"/>
    <col min="2821" max="2821" width="20.85546875" style="396" customWidth="1"/>
    <col min="2822" max="2823" width="16.140625" style="396" customWidth="1"/>
    <col min="2824" max="2824" width="35.7109375" style="396" customWidth="1"/>
    <col min="2825" max="2825" width="15.28515625" style="396" customWidth="1"/>
    <col min="2826" max="2826" width="34.5703125" style="396" customWidth="1"/>
    <col min="2827" max="3072" width="9.140625" style="396"/>
    <col min="3073" max="3073" width="8.7109375" style="396" customWidth="1"/>
    <col min="3074" max="3074" width="45.7109375" style="396" customWidth="1"/>
    <col min="3075" max="3075" width="13.5703125" style="396" customWidth="1"/>
    <col min="3076" max="3076" width="13.42578125" style="396" customWidth="1"/>
    <col min="3077" max="3077" width="20.85546875" style="396" customWidth="1"/>
    <col min="3078" max="3079" width="16.140625" style="396" customWidth="1"/>
    <col min="3080" max="3080" width="35.7109375" style="396" customWidth="1"/>
    <col min="3081" max="3081" width="15.28515625" style="396" customWidth="1"/>
    <col min="3082" max="3082" width="34.5703125" style="396" customWidth="1"/>
    <col min="3083" max="3328" width="9.140625" style="396"/>
    <col min="3329" max="3329" width="8.7109375" style="396" customWidth="1"/>
    <col min="3330" max="3330" width="45.7109375" style="396" customWidth="1"/>
    <col min="3331" max="3331" width="13.5703125" style="396" customWidth="1"/>
    <col min="3332" max="3332" width="13.42578125" style="396" customWidth="1"/>
    <col min="3333" max="3333" width="20.85546875" style="396" customWidth="1"/>
    <col min="3334" max="3335" width="16.140625" style="396" customWidth="1"/>
    <col min="3336" max="3336" width="35.7109375" style="396" customWidth="1"/>
    <col min="3337" max="3337" width="15.28515625" style="396" customWidth="1"/>
    <col min="3338" max="3338" width="34.5703125" style="396" customWidth="1"/>
    <col min="3339" max="3584" width="9.140625" style="396"/>
    <col min="3585" max="3585" width="8.7109375" style="396" customWidth="1"/>
    <col min="3586" max="3586" width="45.7109375" style="396" customWidth="1"/>
    <col min="3587" max="3587" width="13.5703125" style="396" customWidth="1"/>
    <col min="3588" max="3588" width="13.42578125" style="396" customWidth="1"/>
    <col min="3589" max="3589" width="20.85546875" style="396" customWidth="1"/>
    <col min="3590" max="3591" width="16.140625" style="396" customWidth="1"/>
    <col min="3592" max="3592" width="35.7109375" style="396" customWidth="1"/>
    <col min="3593" max="3593" width="15.28515625" style="396" customWidth="1"/>
    <col min="3594" max="3594" width="34.5703125" style="396" customWidth="1"/>
    <col min="3595" max="3840" width="9.140625" style="396"/>
    <col min="3841" max="3841" width="8.7109375" style="396" customWidth="1"/>
    <col min="3842" max="3842" width="45.7109375" style="396" customWidth="1"/>
    <col min="3843" max="3843" width="13.5703125" style="396" customWidth="1"/>
    <col min="3844" max="3844" width="13.42578125" style="396" customWidth="1"/>
    <col min="3845" max="3845" width="20.85546875" style="396" customWidth="1"/>
    <col min="3846" max="3847" width="16.140625" style="396" customWidth="1"/>
    <col min="3848" max="3848" width="35.7109375" style="396" customWidth="1"/>
    <col min="3849" max="3849" width="15.28515625" style="396" customWidth="1"/>
    <col min="3850" max="3850" width="34.5703125" style="396" customWidth="1"/>
    <col min="3851" max="4096" width="9.140625" style="396"/>
    <col min="4097" max="4097" width="8.7109375" style="396" customWidth="1"/>
    <col min="4098" max="4098" width="45.7109375" style="396" customWidth="1"/>
    <col min="4099" max="4099" width="13.5703125" style="396" customWidth="1"/>
    <col min="4100" max="4100" width="13.42578125" style="396" customWidth="1"/>
    <col min="4101" max="4101" width="20.85546875" style="396" customWidth="1"/>
    <col min="4102" max="4103" width="16.140625" style="396" customWidth="1"/>
    <col min="4104" max="4104" width="35.7109375" style="396" customWidth="1"/>
    <col min="4105" max="4105" width="15.28515625" style="396" customWidth="1"/>
    <col min="4106" max="4106" width="34.5703125" style="396" customWidth="1"/>
    <col min="4107" max="4352" width="9.140625" style="396"/>
    <col min="4353" max="4353" width="8.7109375" style="396" customWidth="1"/>
    <col min="4354" max="4354" width="45.7109375" style="396" customWidth="1"/>
    <col min="4355" max="4355" width="13.5703125" style="396" customWidth="1"/>
    <col min="4356" max="4356" width="13.42578125" style="396" customWidth="1"/>
    <col min="4357" max="4357" width="20.85546875" style="396" customWidth="1"/>
    <col min="4358" max="4359" width="16.140625" style="396" customWidth="1"/>
    <col min="4360" max="4360" width="35.7109375" style="396" customWidth="1"/>
    <col min="4361" max="4361" width="15.28515625" style="396" customWidth="1"/>
    <col min="4362" max="4362" width="34.5703125" style="396" customWidth="1"/>
    <col min="4363" max="4608" width="9.140625" style="396"/>
    <col min="4609" max="4609" width="8.7109375" style="396" customWidth="1"/>
    <col min="4610" max="4610" width="45.7109375" style="396" customWidth="1"/>
    <col min="4611" max="4611" width="13.5703125" style="396" customWidth="1"/>
    <col min="4612" max="4612" width="13.42578125" style="396" customWidth="1"/>
    <col min="4613" max="4613" width="20.85546875" style="396" customWidth="1"/>
    <col min="4614" max="4615" width="16.140625" style="396" customWidth="1"/>
    <col min="4616" max="4616" width="35.7109375" style="396" customWidth="1"/>
    <col min="4617" max="4617" width="15.28515625" style="396" customWidth="1"/>
    <col min="4618" max="4618" width="34.5703125" style="396" customWidth="1"/>
    <col min="4619" max="4864" width="9.140625" style="396"/>
    <col min="4865" max="4865" width="8.7109375" style="396" customWidth="1"/>
    <col min="4866" max="4866" width="45.7109375" style="396" customWidth="1"/>
    <col min="4867" max="4867" width="13.5703125" style="396" customWidth="1"/>
    <col min="4868" max="4868" width="13.42578125" style="396" customWidth="1"/>
    <col min="4869" max="4869" width="20.85546875" style="396" customWidth="1"/>
    <col min="4870" max="4871" width="16.140625" style="396" customWidth="1"/>
    <col min="4872" max="4872" width="35.7109375" style="396" customWidth="1"/>
    <col min="4873" max="4873" width="15.28515625" style="396" customWidth="1"/>
    <col min="4874" max="4874" width="34.5703125" style="396" customWidth="1"/>
    <col min="4875" max="5120" width="9.140625" style="396"/>
    <col min="5121" max="5121" width="8.7109375" style="396" customWidth="1"/>
    <col min="5122" max="5122" width="45.7109375" style="396" customWidth="1"/>
    <col min="5123" max="5123" width="13.5703125" style="396" customWidth="1"/>
    <col min="5124" max="5124" width="13.42578125" style="396" customWidth="1"/>
    <col min="5125" max="5125" width="20.85546875" style="396" customWidth="1"/>
    <col min="5126" max="5127" width="16.140625" style="396" customWidth="1"/>
    <col min="5128" max="5128" width="35.7109375" style="396" customWidth="1"/>
    <col min="5129" max="5129" width="15.28515625" style="396" customWidth="1"/>
    <col min="5130" max="5130" width="34.5703125" style="396" customWidth="1"/>
    <col min="5131" max="5376" width="9.140625" style="396"/>
    <col min="5377" max="5377" width="8.7109375" style="396" customWidth="1"/>
    <col min="5378" max="5378" width="45.7109375" style="396" customWidth="1"/>
    <col min="5379" max="5379" width="13.5703125" style="396" customWidth="1"/>
    <col min="5380" max="5380" width="13.42578125" style="396" customWidth="1"/>
    <col min="5381" max="5381" width="20.85546875" style="396" customWidth="1"/>
    <col min="5382" max="5383" width="16.140625" style="396" customWidth="1"/>
    <col min="5384" max="5384" width="35.7109375" style="396" customWidth="1"/>
    <col min="5385" max="5385" width="15.28515625" style="396" customWidth="1"/>
    <col min="5386" max="5386" width="34.5703125" style="396" customWidth="1"/>
    <col min="5387" max="5632" width="9.140625" style="396"/>
    <col min="5633" max="5633" width="8.7109375" style="396" customWidth="1"/>
    <col min="5634" max="5634" width="45.7109375" style="396" customWidth="1"/>
    <col min="5635" max="5635" width="13.5703125" style="396" customWidth="1"/>
    <col min="5636" max="5636" width="13.42578125" style="396" customWidth="1"/>
    <col min="5637" max="5637" width="20.85546875" style="396" customWidth="1"/>
    <col min="5638" max="5639" width="16.140625" style="396" customWidth="1"/>
    <col min="5640" max="5640" width="35.7109375" style="396" customWidth="1"/>
    <col min="5641" max="5641" width="15.28515625" style="396" customWidth="1"/>
    <col min="5642" max="5642" width="34.5703125" style="396" customWidth="1"/>
    <col min="5643" max="5888" width="9.140625" style="396"/>
    <col min="5889" max="5889" width="8.7109375" style="396" customWidth="1"/>
    <col min="5890" max="5890" width="45.7109375" style="396" customWidth="1"/>
    <col min="5891" max="5891" width="13.5703125" style="396" customWidth="1"/>
    <col min="5892" max="5892" width="13.42578125" style="396" customWidth="1"/>
    <col min="5893" max="5893" width="20.85546875" style="396" customWidth="1"/>
    <col min="5894" max="5895" width="16.140625" style="396" customWidth="1"/>
    <col min="5896" max="5896" width="35.7109375" style="396" customWidth="1"/>
    <col min="5897" max="5897" width="15.28515625" style="396" customWidth="1"/>
    <col min="5898" max="5898" width="34.5703125" style="396" customWidth="1"/>
    <col min="5899" max="6144" width="9.140625" style="396"/>
    <col min="6145" max="6145" width="8.7109375" style="396" customWidth="1"/>
    <col min="6146" max="6146" width="45.7109375" style="396" customWidth="1"/>
    <col min="6147" max="6147" width="13.5703125" style="396" customWidth="1"/>
    <col min="6148" max="6148" width="13.42578125" style="396" customWidth="1"/>
    <col min="6149" max="6149" width="20.85546875" style="396" customWidth="1"/>
    <col min="6150" max="6151" width="16.140625" style="396" customWidth="1"/>
    <col min="6152" max="6152" width="35.7109375" style="396" customWidth="1"/>
    <col min="6153" max="6153" width="15.28515625" style="396" customWidth="1"/>
    <col min="6154" max="6154" width="34.5703125" style="396" customWidth="1"/>
    <col min="6155" max="6400" width="9.140625" style="396"/>
    <col min="6401" max="6401" width="8.7109375" style="396" customWidth="1"/>
    <col min="6402" max="6402" width="45.7109375" style="396" customWidth="1"/>
    <col min="6403" max="6403" width="13.5703125" style="396" customWidth="1"/>
    <col min="6404" max="6404" width="13.42578125" style="396" customWidth="1"/>
    <col min="6405" max="6405" width="20.85546875" style="396" customWidth="1"/>
    <col min="6406" max="6407" width="16.140625" style="396" customWidth="1"/>
    <col min="6408" max="6408" width="35.7109375" style="396" customWidth="1"/>
    <col min="6409" max="6409" width="15.28515625" style="396" customWidth="1"/>
    <col min="6410" max="6410" width="34.5703125" style="396" customWidth="1"/>
    <col min="6411" max="6656" width="9.140625" style="396"/>
    <col min="6657" max="6657" width="8.7109375" style="396" customWidth="1"/>
    <col min="6658" max="6658" width="45.7109375" style="396" customWidth="1"/>
    <col min="6659" max="6659" width="13.5703125" style="396" customWidth="1"/>
    <col min="6660" max="6660" width="13.42578125" style="396" customWidth="1"/>
    <col min="6661" max="6661" width="20.85546875" style="396" customWidth="1"/>
    <col min="6662" max="6663" width="16.140625" style="396" customWidth="1"/>
    <col min="6664" max="6664" width="35.7109375" style="396" customWidth="1"/>
    <col min="6665" max="6665" width="15.28515625" style="396" customWidth="1"/>
    <col min="6666" max="6666" width="34.5703125" style="396" customWidth="1"/>
    <col min="6667" max="6912" width="9.140625" style="396"/>
    <col min="6913" max="6913" width="8.7109375" style="396" customWidth="1"/>
    <col min="6914" max="6914" width="45.7109375" style="396" customWidth="1"/>
    <col min="6915" max="6915" width="13.5703125" style="396" customWidth="1"/>
    <col min="6916" max="6916" width="13.42578125" style="396" customWidth="1"/>
    <col min="6917" max="6917" width="20.85546875" style="396" customWidth="1"/>
    <col min="6918" max="6919" width="16.140625" style="396" customWidth="1"/>
    <col min="6920" max="6920" width="35.7109375" style="396" customWidth="1"/>
    <col min="6921" max="6921" width="15.28515625" style="396" customWidth="1"/>
    <col min="6922" max="6922" width="34.5703125" style="396" customWidth="1"/>
    <col min="6923" max="7168" width="9.140625" style="396"/>
    <col min="7169" max="7169" width="8.7109375" style="396" customWidth="1"/>
    <col min="7170" max="7170" width="45.7109375" style="396" customWidth="1"/>
    <col min="7171" max="7171" width="13.5703125" style="396" customWidth="1"/>
    <col min="7172" max="7172" width="13.42578125" style="396" customWidth="1"/>
    <col min="7173" max="7173" width="20.85546875" style="396" customWidth="1"/>
    <col min="7174" max="7175" width="16.140625" style="396" customWidth="1"/>
    <col min="7176" max="7176" width="35.7109375" style="396" customWidth="1"/>
    <col min="7177" max="7177" width="15.28515625" style="396" customWidth="1"/>
    <col min="7178" max="7178" width="34.5703125" style="396" customWidth="1"/>
    <col min="7179" max="7424" width="9.140625" style="396"/>
    <col min="7425" max="7425" width="8.7109375" style="396" customWidth="1"/>
    <col min="7426" max="7426" width="45.7109375" style="396" customWidth="1"/>
    <col min="7427" max="7427" width="13.5703125" style="396" customWidth="1"/>
    <col min="7428" max="7428" width="13.42578125" style="396" customWidth="1"/>
    <col min="7429" max="7429" width="20.85546875" style="396" customWidth="1"/>
    <col min="7430" max="7431" width="16.140625" style="396" customWidth="1"/>
    <col min="7432" max="7432" width="35.7109375" style="396" customWidth="1"/>
    <col min="7433" max="7433" width="15.28515625" style="396" customWidth="1"/>
    <col min="7434" max="7434" width="34.5703125" style="396" customWidth="1"/>
    <col min="7435" max="7680" width="9.140625" style="396"/>
    <col min="7681" max="7681" width="8.7109375" style="396" customWidth="1"/>
    <col min="7682" max="7682" width="45.7109375" style="396" customWidth="1"/>
    <col min="7683" max="7683" width="13.5703125" style="396" customWidth="1"/>
    <col min="7684" max="7684" width="13.42578125" style="396" customWidth="1"/>
    <col min="7685" max="7685" width="20.85546875" style="396" customWidth="1"/>
    <col min="7686" max="7687" width="16.140625" style="396" customWidth="1"/>
    <col min="7688" max="7688" width="35.7109375" style="396" customWidth="1"/>
    <col min="7689" max="7689" width="15.28515625" style="396" customWidth="1"/>
    <col min="7690" max="7690" width="34.5703125" style="396" customWidth="1"/>
    <col min="7691" max="7936" width="9.140625" style="396"/>
    <col min="7937" max="7937" width="8.7109375" style="396" customWidth="1"/>
    <col min="7938" max="7938" width="45.7109375" style="396" customWidth="1"/>
    <col min="7939" max="7939" width="13.5703125" style="396" customWidth="1"/>
    <col min="7940" max="7940" width="13.42578125" style="396" customWidth="1"/>
    <col min="7941" max="7941" width="20.85546875" style="396" customWidth="1"/>
    <col min="7942" max="7943" width="16.140625" style="396" customWidth="1"/>
    <col min="7944" max="7944" width="35.7109375" style="396" customWidth="1"/>
    <col min="7945" max="7945" width="15.28515625" style="396" customWidth="1"/>
    <col min="7946" max="7946" width="34.5703125" style="396" customWidth="1"/>
    <col min="7947" max="8192" width="9.140625" style="396"/>
    <col min="8193" max="8193" width="8.7109375" style="396" customWidth="1"/>
    <col min="8194" max="8194" width="45.7109375" style="396" customWidth="1"/>
    <col min="8195" max="8195" width="13.5703125" style="396" customWidth="1"/>
    <col min="8196" max="8196" width="13.42578125" style="396" customWidth="1"/>
    <col min="8197" max="8197" width="20.85546875" style="396" customWidth="1"/>
    <col min="8198" max="8199" width="16.140625" style="396" customWidth="1"/>
    <col min="8200" max="8200" width="35.7109375" style="396" customWidth="1"/>
    <col min="8201" max="8201" width="15.28515625" style="396" customWidth="1"/>
    <col min="8202" max="8202" width="34.5703125" style="396" customWidth="1"/>
    <col min="8203" max="8448" width="9.140625" style="396"/>
    <col min="8449" max="8449" width="8.7109375" style="396" customWidth="1"/>
    <col min="8450" max="8450" width="45.7109375" style="396" customWidth="1"/>
    <col min="8451" max="8451" width="13.5703125" style="396" customWidth="1"/>
    <col min="8452" max="8452" width="13.42578125" style="396" customWidth="1"/>
    <col min="8453" max="8453" width="20.85546875" style="396" customWidth="1"/>
    <col min="8454" max="8455" width="16.140625" style="396" customWidth="1"/>
    <col min="8456" max="8456" width="35.7109375" style="396" customWidth="1"/>
    <col min="8457" max="8457" width="15.28515625" style="396" customWidth="1"/>
    <col min="8458" max="8458" width="34.5703125" style="396" customWidth="1"/>
    <col min="8459" max="8704" width="9.140625" style="396"/>
    <col min="8705" max="8705" width="8.7109375" style="396" customWidth="1"/>
    <col min="8706" max="8706" width="45.7109375" style="396" customWidth="1"/>
    <col min="8707" max="8707" width="13.5703125" style="396" customWidth="1"/>
    <col min="8708" max="8708" width="13.42578125" style="396" customWidth="1"/>
    <col min="8709" max="8709" width="20.85546875" style="396" customWidth="1"/>
    <col min="8710" max="8711" width="16.140625" style="396" customWidth="1"/>
    <col min="8712" max="8712" width="35.7109375" style="396" customWidth="1"/>
    <col min="8713" max="8713" width="15.28515625" style="396" customWidth="1"/>
    <col min="8714" max="8714" width="34.5703125" style="396" customWidth="1"/>
    <col min="8715" max="8960" width="9.140625" style="396"/>
    <col min="8961" max="8961" width="8.7109375" style="396" customWidth="1"/>
    <col min="8962" max="8962" width="45.7109375" style="396" customWidth="1"/>
    <col min="8963" max="8963" width="13.5703125" style="396" customWidth="1"/>
    <col min="8964" max="8964" width="13.42578125" style="396" customWidth="1"/>
    <col min="8965" max="8965" width="20.85546875" style="396" customWidth="1"/>
    <col min="8966" max="8967" width="16.140625" style="396" customWidth="1"/>
    <col min="8968" max="8968" width="35.7109375" style="396" customWidth="1"/>
    <col min="8969" max="8969" width="15.28515625" style="396" customWidth="1"/>
    <col min="8970" max="8970" width="34.5703125" style="396" customWidth="1"/>
    <col min="8971" max="9216" width="9.140625" style="396"/>
    <col min="9217" max="9217" width="8.7109375" style="396" customWidth="1"/>
    <col min="9218" max="9218" width="45.7109375" style="396" customWidth="1"/>
    <col min="9219" max="9219" width="13.5703125" style="396" customWidth="1"/>
    <col min="9220" max="9220" width="13.42578125" style="396" customWidth="1"/>
    <col min="9221" max="9221" width="20.85546875" style="396" customWidth="1"/>
    <col min="9222" max="9223" width="16.140625" style="396" customWidth="1"/>
    <col min="9224" max="9224" width="35.7109375" style="396" customWidth="1"/>
    <col min="9225" max="9225" width="15.28515625" style="396" customWidth="1"/>
    <col min="9226" max="9226" width="34.5703125" style="396" customWidth="1"/>
    <col min="9227" max="9472" width="9.140625" style="396"/>
    <col min="9473" max="9473" width="8.7109375" style="396" customWidth="1"/>
    <col min="9474" max="9474" width="45.7109375" style="396" customWidth="1"/>
    <col min="9475" max="9475" width="13.5703125" style="396" customWidth="1"/>
    <col min="9476" max="9476" width="13.42578125" style="396" customWidth="1"/>
    <col min="9477" max="9477" width="20.85546875" style="396" customWidth="1"/>
    <col min="9478" max="9479" width="16.140625" style="396" customWidth="1"/>
    <col min="9480" max="9480" width="35.7109375" style="396" customWidth="1"/>
    <col min="9481" max="9481" width="15.28515625" style="396" customWidth="1"/>
    <col min="9482" max="9482" width="34.5703125" style="396" customWidth="1"/>
    <col min="9483" max="9728" width="9.140625" style="396"/>
    <col min="9729" max="9729" width="8.7109375" style="396" customWidth="1"/>
    <col min="9730" max="9730" width="45.7109375" style="396" customWidth="1"/>
    <col min="9731" max="9731" width="13.5703125" style="396" customWidth="1"/>
    <col min="9732" max="9732" width="13.42578125" style="396" customWidth="1"/>
    <col min="9733" max="9733" width="20.85546875" style="396" customWidth="1"/>
    <col min="9734" max="9735" width="16.140625" style="396" customWidth="1"/>
    <col min="9736" max="9736" width="35.7109375" style="396" customWidth="1"/>
    <col min="9737" max="9737" width="15.28515625" style="396" customWidth="1"/>
    <col min="9738" max="9738" width="34.5703125" style="396" customWidth="1"/>
    <col min="9739" max="9984" width="9.140625" style="396"/>
    <col min="9985" max="9985" width="8.7109375" style="396" customWidth="1"/>
    <col min="9986" max="9986" width="45.7109375" style="396" customWidth="1"/>
    <col min="9987" max="9987" width="13.5703125" style="396" customWidth="1"/>
    <col min="9988" max="9988" width="13.42578125" style="396" customWidth="1"/>
    <col min="9989" max="9989" width="20.85546875" style="396" customWidth="1"/>
    <col min="9990" max="9991" width="16.140625" style="396" customWidth="1"/>
    <col min="9992" max="9992" width="35.7109375" style="396" customWidth="1"/>
    <col min="9993" max="9993" width="15.28515625" style="396" customWidth="1"/>
    <col min="9994" max="9994" width="34.5703125" style="396" customWidth="1"/>
    <col min="9995" max="10240" width="9.140625" style="396"/>
    <col min="10241" max="10241" width="8.7109375" style="396" customWidth="1"/>
    <col min="10242" max="10242" width="45.7109375" style="396" customWidth="1"/>
    <col min="10243" max="10243" width="13.5703125" style="396" customWidth="1"/>
    <col min="10244" max="10244" width="13.42578125" style="396" customWidth="1"/>
    <col min="10245" max="10245" width="20.85546875" style="396" customWidth="1"/>
    <col min="10246" max="10247" width="16.140625" style="396" customWidth="1"/>
    <col min="10248" max="10248" width="35.7109375" style="396" customWidth="1"/>
    <col min="10249" max="10249" width="15.28515625" style="396" customWidth="1"/>
    <col min="10250" max="10250" width="34.5703125" style="396" customWidth="1"/>
    <col min="10251" max="10496" width="9.140625" style="396"/>
    <col min="10497" max="10497" width="8.7109375" style="396" customWidth="1"/>
    <col min="10498" max="10498" width="45.7109375" style="396" customWidth="1"/>
    <col min="10499" max="10499" width="13.5703125" style="396" customWidth="1"/>
    <col min="10500" max="10500" width="13.42578125" style="396" customWidth="1"/>
    <col min="10501" max="10501" width="20.85546875" style="396" customWidth="1"/>
    <col min="10502" max="10503" width="16.140625" style="396" customWidth="1"/>
    <col min="10504" max="10504" width="35.7109375" style="396" customWidth="1"/>
    <col min="10505" max="10505" width="15.28515625" style="396" customWidth="1"/>
    <col min="10506" max="10506" width="34.5703125" style="396" customWidth="1"/>
    <col min="10507" max="10752" width="9.140625" style="396"/>
    <col min="10753" max="10753" width="8.7109375" style="396" customWidth="1"/>
    <col min="10754" max="10754" width="45.7109375" style="396" customWidth="1"/>
    <col min="10755" max="10755" width="13.5703125" style="396" customWidth="1"/>
    <col min="10756" max="10756" width="13.42578125" style="396" customWidth="1"/>
    <col min="10757" max="10757" width="20.85546875" style="396" customWidth="1"/>
    <col min="10758" max="10759" width="16.140625" style="396" customWidth="1"/>
    <col min="10760" max="10760" width="35.7109375" style="396" customWidth="1"/>
    <col min="10761" max="10761" width="15.28515625" style="396" customWidth="1"/>
    <col min="10762" max="10762" width="34.5703125" style="396" customWidth="1"/>
    <col min="10763" max="11008" width="9.140625" style="396"/>
    <col min="11009" max="11009" width="8.7109375" style="396" customWidth="1"/>
    <col min="11010" max="11010" width="45.7109375" style="396" customWidth="1"/>
    <col min="11011" max="11011" width="13.5703125" style="396" customWidth="1"/>
    <col min="11012" max="11012" width="13.42578125" style="396" customWidth="1"/>
    <col min="11013" max="11013" width="20.85546875" style="396" customWidth="1"/>
    <col min="11014" max="11015" width="16.140625" style="396" customWidth="1"/>
    <col min="11016" max="11016" width="35.7109375" style="396" customWidth="1"/>
    <col min="11017" max="11017" width="15.28515625" style="396" customWidth="1"/>
    <col min="11018" max="11018" width="34.5703125" style="396" customWidth="1"/>
    <col min="11019" max="11264" width="9.140625" style="396"/>
    <col min="11265" max="11265" width="8.7109375" style="396" customWidth="1"/>
    <col min="11266" max="11266" width="45.7109375" style="396" customWidth="1"/>
    <col min="11267" max="11267" width="13.5703125" style="396" customWidth="1"/>
    <col min="11268" max="11268" width="13.42578125" style="396" customWidth="1"/>
    <col min="11269" max="11269" width="20.85546875" style="396" customWidth="1"/>
    <col min="11270" max="11271" width="16.140625" style="396" customWidth="1"/>
    <col min="11272" max="11272" width="35.7109375" style="396" customWidth="1"/>
    <col min="11273" max="11273" width="15.28515625" style="396" customWidth="1"/>
    <col min="11274" max="11274" width="34.5703125" style="396" customWidth="1"/>
    <col min="11275" max="11520" width="9.140625" style="396"/>
    <col min="11521" max="11521" width="8.7109375" style="396" customWidth="1"/>
    <col min="11522" max="11522" width="45.7109375" style="396" customWidth="1"/>
    <col min="11523" max="11523" width="13.5703125" style="396" customWidth="1"/>
    <col min="11524" max="11524" width="13.42578125" style="396" customWidth="1"/>
    <col min="11525" max="11525" width="20.85546875" style="396" customWidth="1"/>
    <col min="11526" max="11527" width="16.140625" style="396" customWidth="1"/>
    <col min="11528" max="11528" width="35.7109375" style="396" customWidth="1"/>
    <col min="11529" max="11529" width="15.28515625" style="396" customWidth="1"/>
    <col min="11530" max="11530" width="34.5703125" style="396" customWidth="1"/>
    <col min="11531" max="11776" width="9.140625" style="396"/>
    <col min="11777" max="11777" width="8.7109375" style="396" customWidth="1"/>
    <col min="11778" max="11778" width="45.7109375" style="396" customWidth="1"/>
    <col min="11779" max="11779" width="13.5703125" style="396" customWidth="1"/>
    <col min="11780" max="11780" width="13.42578125" style="396" customWidth="1"/>
    <col min="11781" max="11781" width="20.85546875" style="396" customWidth="1"/>
    <col min="11782" max="11783" width="16.140625" style="396" customWidth="1"/>
    <col min="11784" max="11784" width="35.7109375" style="396" customWidth="1"/>
    <col min="11785" max="11785" width="15.28515625" style="396" customWidth="1"/>
    <col min="11786" max="11786" width="34.5703125" style="396" customWidth="1"/>
    <col min="11787" max="12032" width="9.140625" style="396"/>
    <col min="12033" max="12033" width="8.7109375" style="396" customWidth="1"/>
    <col min="12034" max="12034" width="45.7109375" style="396" customWidth="1"/>
    <col min="12035" max="12035" width="13.5703125" style="396" customWidth="1"/>
    <col min="12036" max="12036" width="13.42578125" style="396" customWidth="1"/>
    <col min="12037" max="12037" width="20.85546875" style="396" customWidth="1"/>
    <col min="12038" max="12039" width="16.140625" style="396" customWidth="1"/>
    <col min="12040" max="12040" width="35.7109375" style="396" customWidth="1"/>
    <col min="12041" max="12041" width="15.28515625" style="396" customWidth="1"/>
    <col min="12042" max="12042" width="34.5703125" style="396" customWidth="1"/>
    <col min="12043" max="12288" width="9.140625" style="396"/>
    <col min="12289" max="12289" width="8.7109375" style="396" customWidth="1"/>
    <col min="12290" max="12290" width="45.7109375" style="396" customWidth="1"/>
    <col min="12291" max="12291" width="13.5703125" style="396" customWidth="1"/>
    <col min="12292" max="12292" width="13.42578125" style="396" customWidth="1"/>
    <col min="12293" max="12293" width="20.85546875" style="396" customWidth="1"/>
    <col min="12294" max="12295" width="16.140625" style="396" customWidth="1"/>
    <col min="12296" max="12296" width="35.7109375" style="396" customWidth="1"/>
    <col min="12297" max="12297" width="15.28515625" style="396" customWidth="1"/>
    <col min="12298" max="12298" width="34.5703125" style="396" customWidth="1"/>
    <col min="12299" max="12544" width="9.140625" style="396"/>
    <col min="12545" max="12545" width="8.7109375" style="396" customWidth="1"/>
    <col min="12546" max="12546" width="45.7109375" style="396" customWidth="1"/>
    <col min="12547" max="12547" width="13.5703125" style="396" customWidth="1"/>
    <col min="12548" max="12548" width="13.42578125" style="396" customWidth="1"/>
    <col min="12549" max="12549" width="20.85546875" style="396" customWidth="1"/>
    <col min="12550" max="12551" width="16.140625" style="396" customWidth="1"/>
    <col min="12552" max="12552" width="35.7109375" style="396" customWidth="1"/>
    <col min="12553" max="12553" width="15.28515625" style="396" customWidth="1"/>
    <col min="12554" max="12554" width="34.5703125" style="396" customWidth="1"/>
    <col min="12555" max="12800" width="9.140625" style="396"/>
    <col min="12801" max="12801" width="8.7109375" style="396" customWidth="1"/>
    <col min="12802" max="12802" width="45.7109375" style="396" customWidth="1"/>
    <col min="12803" max="12803" width="13.5703125" style="396" customWidth="1"/>
    <col min="12804" max="12804" width="13.42578125" style="396" customWidth="1"/>
    <col min="12805" max="12805" width="20.85546875" style="396" customWidth="1"/>
    <col min="12806" max="12807" width="16.140625" style="396" customWidth="1"/>
    <col min="12808" max="12808" width="35.7109375" style="396" customWidth="1"/>
    <col min="12809" max="12809" width="15.28515625" style="396" customWidth="1"/>
    <col min="12810" max="12810" width="34.5703125" style="396" customWidth="1"/>
    <col min="12811" max="13056" width="9.140625" style="396"/>
    <col min="13057" max="13057" width="8.7109375" style="396" customWidth="1"/>
    <col min="13058" max="13058" width="45.7109375" style="396" customWidth="1"/>
    <col min="13059" max="13059" width="13.5703125" style="396" customWidth="1"/>
    <col min="13060" max="13060" width="13.42578125" style="396" customWidth="1"/>
    <col min="13061" max="13061" width="20.85546875" style="396" customWidth="1"/>
    <col min="13062" max="13063" width="16.140625" style="396" customWidth="1"/>
    <col min="13064" max="13064" width="35.7109375" style="396" customWidth="1"/>
    <col min="13065" max="13065" width="15.28515625" style="396" customWidth="1"/>
    <col min="13066" max="13066" width="34.5703125" style="396" customWidth="1"/>
    <col min="13067" max="13312" width="9.140625" style="396"/>
    <col min="13313" max="13313" width="8.7109375" style="396" customWidth="1"/>
    <col min="13314" max="13314" width="45.7109375" style="396" customWidth="1"/>
    <col min="13315" max="13315" width="13.5703125" style="396" customWidth="1"/>
    <col min="13316" max="13316" width="13.42578125" style="396" customWidth="1"/>
    <col min="13317" max="13317" width="20.85546875" style="396" customWidth="1"/>
    <col min="13318" max="13319" width="16.140625" style="396" customWidth="1"/>
    <col min="13320" max="13320" width="35.7109375" style="396" customWidth="1"/>
    <col min="13321" max="13321" width="15.28515625" style="396" customWidth="1"/>
    <col min="13322" max="13322" width="34.5703125" style="396" customWidth="1"/>
    <col min="13323" max="13568" width="9.140625" style="396"/>
    <col min="13569" max="13569" width="8.7109375" style="396" customWidth="1"/>
    <col min="13570" max="13570" width="45.7109375" style="396" customWidth="1"/>
    <col min="13571" max="13571" width="13.5703125" style="396" customWidth="1"/>
    <col min="13572" max="13572" width="13.42578125" style="396" customWidth="1"/>
    <col min="13573" max="13573" width="20.85546875" style="396" customWidth="1"/>
    <col min="13574" max="13575" width="16.140625" style="396" customWidth="1"/>
    <col min="13576" max="13576" width="35.7109375" style="396" customWidth="1"/>
    <col min="13577" max="13577" width="15.28515625" style="396" customWidth="1"/>
    <col min="13578" max="13578" width="34.5703125" style="396" customWidth="1"/>
    <col min="13579" max="13824" width="9.140625" style="396"/>
    <col min="13825" max="13825" width="8.7109375" style="396" customWidth="1"/>
    <col min="13826" max="13826" width="45.7109375" style="396" customWidth="1"/>
    <col min="13827" max="13827" width="13.5703125" style="396" customWidth="1"/>
    <col min="13828" max="13828" width="13.42578125" style="396" customWidth="1"/>
    <col min="13829" max="13829" width="20.85546875" style="396" customWidth="1"/>
    <col min="13830" max="13831" width="16.140625" style="396" customWidth="1"/>
    <col min="13832" max="13832" width="35.7109375" style="396" customWidth="1"/>
    <col min="13833" max="13833" width="15.28515625" style="396" customWidth="1"/>
    <col min="13834" max="13834" width="34.5703125" style="396" customWidth="1"/>
    <col min="13835" max="14080" width="9.140625" style="396"/>
    <col min="14081" max="14081" width="8.7109375" style="396" customWidth="1"/>
    <col min="14082" max="14082" width="45.7109375" style="396" customWidth="1"/>
    <col min="14083" max="14083" width="13.5703125" style="396" customWidth="1"/>
    <col min="14084" max="14084" width="13.42578125" style="396" customWidth="1"/>
    <col min="14085" max="14085" width="20.85546875" style="396" customWidth="1"/>
    <col min="14086" max="14087" width="16.140625" style="396" customWidth="1"/>
    <col min="14088" max="14088" width="35.7109375" style="396" customWidth="1"/>
    <col min="14089" max="14089" width="15.28515625" style="396" customWidth="1"/>
    <col min="14090" max="14090" width="34.5703125" style="396" customWidth="1"/>
    <col min="14091" max="14336" width="9.140625" style="396"/>
    <col min="14337" max="14337" width="8.7109375" style="396" customWidth="1"/>
    <col min="14338" max="14338" width="45.7109375" style="396" customWidth="1"/>
    <col min="14339" max="14339" width="13.5703125" style="396" customWidth="1"/>
    <col min="14340" max="14340" width="13.42578125" style="396" customWidth="1"/>
    <col min="14341" max="14341" width="20.85546875" style="396" customWidth="1"/>
    <col min="14342" max="14343" width="16.140625" style="396" customWidth="1"/>
    <col min="14344" max="14344" width="35.7109375" style="396" customWidth="1"/>
    <col min="14345" max="14345" width="15.28515625" style="396" customWidth="1"/>
    <col min="14346" max="14346" width="34.5703125" style="396" customWidth="1"/>
    <col min="14347" max="14592" width="9.140625" style="396"/>
    <col min="14593" max="14593" width="8.7109375" style="396" customWidth="1"/>
    <col min="14594" max="14594" width="45.7109375" style="396" customWidth="1"/>
    <col min="14595" max="14595" width="13.5703125" style="396" customWidth="1"/>
    <col min="14596" max="14596" width="13.42578125" style="396" customWidth="1"/>
    <col min="14597" max="14597" width="20.85546875" style="396" customWidth="1"/>
    <col min="14598" max="14599" width="16.140625" style="396" customWidth="1"/>
    <col min="14600" max="14600" width="35.7109375" style="396" customWidth="1"/>
    <col min="14601" max="14601" width="15.28515625" style="396" customWidth="1"/>
    <col min="14602" max="14602" width="34.5703125" style="396" customWidth="1"/>
    <col min="14603" max="14848" width="9.140625" style="396"/>
    <col min="14849" max="14849" width="8.7109375" style="396" customWidth="1"/>
    <col min="14850" max="14850" width="45.7109375" style="396" customWidth="1"/>
    <col min="14851" max="14851" width="13.5703125" style="396" customWidth="1"/>
    <col min="14852" max="14852" width="13.42578125" style="396" customWidth="1"/>
    <col min="14853" max="14853" width="20.85546875" style="396" customWidth="1"/>
    <col min="14854" max="14855" width="16.140625" style="396" customWidth="1"/>
    <col min="14856" max="14856" width="35.7109375" style="396" customWidth="1"/>
    <col min="14857" max="14857" width="15.28515625" style="396" customWidth="1"/>
    <col min="14858" max="14858" width="34.5703125" style="396" customWidth="1"/>
    <col min="14859" max="15104" width="9.140625" style="396"/>
    <col min="15105" max="15105" width="8.7109375" style="396" customWidth="1"/>
    <col min="15106" max="15106" width="45.7109375" style="396" customWidth="1"/>
    <col min="15107" max="15107" width="13.5703125" style="396" customWidth="1"/>
    <col min="15108" max="15108" width="13.42578125" style="396" customWidth="1"/>
    <col min="15109" max="15109" width="20.85546875" style="396" customWidth="1"/>
    <col min="15110" max="15111" width="16.140625" style="396" customWidth="1"/>
    <col min="15112" max="15112" width="35.7109375" style="396" customWidth="1"/>
    <col min="15113" max="15113" width="15.28515625" style="396" customWidth="1"/>
    <col min="15114" max="15114" width="34.5703125" style="396" customWidth="1"/>
    <col min="15115" max="15360" width="9.140625" style="396"/>
    <col min="15361" max="15361" width="8.7109375" style="396" customWidth="1"/>
    <col min="15362" max="15362" width="45.7109375" style="396" customWidth="1"/>
    <col min="15363" max="15363" width="13.5703125" style="396" customWidth="1"/>
    <col min="15364" max="15364" width="13.42578125" style="396" customWidth="1"/>
    <col min="15365" max="15365" width="20.85546875" style="396" customWidth="1"/>
    <col min="15366" max="15367" width="16.140625" style="396" customWidth="1"/>
    <col min="15368" max="15368" width="35.7109375" style="396" customWidth="1"/>
    <col min="15369" max="15369" width="15.28515625" style="396" customWidth="1"/>
    <col min="15370" max="15370" width="34.5703125" style="396" customWidth="1"/>
    <col min="15371" max="15616" width="9.140625" style="396"/>
    <col min="15617" max="15617" width="8.7109375" style="396" customWidth="1"/>
    <col min="15618" max="15618" width="45.7109375" style="396" customWidth="1"/>
    <col min="15619" max="15619" width="13.5703125" style="396" customWidth="1"/>
    <col min="15620" max="15620" width="13.42578125" style="396" customWidth="1"/>
    <col min="15621" max="15621" width="20.85546875" style="396" customWidth="1"/>
    <col min="15622" max="15623" width="16.140625" style="396" customWidth="1"/>
    <col min="15624" max="15624" width="35.7109375" style="396" customWidth="1"/>
    <col min="15625" max="15625" width="15.28515625" style="396" customWidth="1"/>
    <col min="15626" max="15626" width="34.5703125" style="396" customWidth="1"/>
    <col min="15627" max="15872" width="9.140625" style="396"/>
    <col min="15873" max="15873" width="8.7109375" style="396" customWidth="1"/>
    <col min="15874" max="15874" width="45.7109375" style="396" customWidth="1"/>
    <col min="15875" max="15875" width="13.5703125" style="396" customWidth="1"/>
    <col min="15876" max="15876" width="13.42578125" style="396" customWidth="1"/>
    <col min="15877" max="15877" width="20.85546875" style="396" customWidth="1"/>
    <col min="15878" max="15879" width="16.140625" style="396" customWidth="1"/>
    <col min="15880" max="15880" width="35.7109375" style="396" customWidth="1"/>
    <col min="15881" max="15881" width="15.28515625" style="396" customWidth="1"/>
    <col min="15882" max="15882" width="34.5703125" style="396" customWidth="1"/>
    <col min="15883" max="16128" width="9.140625" style="396"/>
    <col min="16129" max="16129" width="8.7109375" style="396" customWidth="1"/>
    <col min="16130" max="16130" width="45.7109375" style="396" customWidth="1"/>
    <col min="16131" max="16131" width="13.5703125" style="396" customWidth="1"/>
    <col min="16132" max="16132" width="13.42578125" style="396" customWidth="1"/>
    <col min="16133" max="16133" width="20.85546875" style="396" customWidth="1"/>
    <col min="16134" max="16135" width="16.140625" style="396" customWidth="1"/>
    <col min="16136" max="16136" width="35.7109375" style="396" customWidth="1"/>
    <col min="16137" max="16137" width="15.28515625" style="396" customWidth="1"/>
    <col min="16138" max="16138" width="34.5703125" style="396" customWidth="1"/>
    <col min="16139" max="16384" width="9.140625" style="396"/>
  </cols>
  <sheetData>
    <row r="1" spans="1:10" ht="18.75" x14ac:dyDescent="0.3">
      <c r="A1" s="202"/>
      <c r="B1" s="95"/>
      <c r="C1" s="95"/>
      <c r="D1" s="95"/>
      <c r="E1" s="95"/>
      <c r="F1" s="95"/>
      <c r="G1" s="95"/>
      <c r="H1" s="2769" t="s">
        <v>256</v>
      </c>
      <c r="I1" s="2769"/>
      <c r="J1" s="2769"/>
    </row>
    <row r="2" spans="1:10" ht="18" customHeight="1" x14ac:dyDescent="0.3">
      <c r="A2" s="202"/>
      <c r="B2" s="95"/>
      <c r="C2" s="95"/>
      <c r="D2" s="95"/>
      <c r="E2" s="95"/>
      <c r="F2" s="95"/>
      <c r="G2" s="95"/>
      <c r="H2" s="2770" t="s">
        <v>1341</v>
      </c>
      <c r="I2" s="2770"/>
      <c r="J2" s="2770"/>
    </row>
    <row r="3" spans="1:10" ht="18.75" x14ac:dyDescent="0.3">
      <c r="A3" s="2771" t="s">
        <v>1472</v>
      </c>
      <c r="B3" s="2771"/>
      <c r="C3" s="2771"/>
      <c r="D3" s="2771"/>
      <c r="E3" s="2771"/>
      <c r="F3" s="2771"/>
      <c r="G3" s="2771"/>
      <c r="H3" s="2771"/>
      <c r="I3" s="2771"/>
      <c r="J3" s="2771"/>
    </row>
    <row r="4" spans="1:10" ht="18.75" x14ac:dyDescent="0.3">
      <c r="A4" s="2771" t="s">
        <v>258</v>
      </c>
      <c r="B4" s="2771"/>
      <c r="C4" s="2771"/>
      <c r="D4" s="2771"/>
      <c r="E4" s="2771"/>
      <c r="F4" s="2771"/>
      <c r="G4" s="2771"/>
      <c r="H4" s="2771"/>
      <c r="I4" s="2771"/>
      <c r="J4" s="2771"/>
    </row>
    <row r="5" spans="1:10" ht="18.75" x14ac:dyDescent="0.3">
      <c r="A5" s="2771" t="s">
        <v>1341</v>
      </c>
      <c r="B5" s="2771"/>
      <c r="C5" s="2771"/>
      <c r="D5" s="2771"/>
      <c r="E5" s="2771"/>
      <c r="F5" s="2771"/>
      <c r="G5" s="2771"/>
      <c r="H5" s="2771"/>
      <c r="I5" s="2771"/>
      <c r="J5" s="2771"/>
    </row>
    <row r="6" spans="1:10" ht="18.75" x14ac:dyDescent="0.3">
      <c r="A6" s="2771" t="s">
        <v>1473</v>
      </c>
      <c r="B6" s="2771"/>
      <c r="C6" s="2771"/>
      <c r="D6" s="2771"/>
      <c r="E6" s="2771"/>
      <c r="F6" s="2771"/>
      <c r="G6" s="2771"/>
      <c r="H6" s="2771"/>
      <c r="I6" s="2771"/>
      <c r="J6" s="2771"/>
    </row>
    <row r="7" spans="1:10" ht="18.75" hidden="1" x14ac:dyDescent="0.3">
      <c r="A7" s="202" t="s">
        <v>259</v>
      </c>
      <c r="B7" s="95"/>
      <c r="C7" s="95"/>
      <c r="D7" s="95"/>
      <c r="E7" s="95"/>
      <c r="F7" s="95"/>
      <c r="G7" s="95"/>
      <c r="H7" s="203"/>
      <c r="I7" s="95"/>
      <c r="J7" s="203"/>
    </row>
    <row r="8" spans="1:10" ht="18.75" hidden="1" x14ac:dyDescent="0.3">
      <c r="A8" s="202"/>
      <c r="B8" s="95"/>
      <c r="C8" s="95"/>
      <c r="D8" s="95"/>
      <c r="E8" s="95"/>
      <c r="F8" s="95"/>
      <c r="G8" s="95"/>
      <c r="H8" s="203"/>
      <c r="I8" s="95"/>
      <c r="J8" s="203"/>
    </row>
    <row r="9" spans="1:10" ht="18.75" x14ac:dyDescent="0.3">
      <c r="A9" s="202"/>
      <c r="B9" s="95"/>
      <c r="C9" s="95"/>
      <c r="D9" s="95"/>
      <c r="E9" s="95"/>
      <c r="F9" s="95"/>
      <c r="G9" s="95"/>
      <c r="H9" s="203"/>
      <c r="I9" s="95"/>
      <c r="J9" s="203"/>
    </row>
    <row r="10" spans="1:10" ht="66" customHeight="1" x14ac:dyDescent="0.25">
      <c r="A10" s="2767" t="s">
        <v>1</v>
      </c>
      <c r="B10" s="2767" t="s">
        <v>260</v>
      </c>
      <c r="C10" s="2767" t="s">
        <v>261</v>
      </c>
      <c r="D10" s="2767"/>
      <c r="E10" s="2767" t="s">
        <v>262</v>
      </c>
      <c r="F10" s="2767" t="s">
        <v>1474</v>
      </c>
      <c r="G10" s="2767"/>
      <c r="H10" s="2768" t="s">
        <v>263</v>
      </c>
      <c r="I10" s="2767" t="s">
        <v>4</v>
      </c>
      <c r="J10" s="2767" t="s">
        <v>264</v>
      </c>
    </row>
    <row r="11" spans="1:10" ht="190.5" customHeight="1" x14ac:dyDescent="0.25">
      <c r="A11" s="2767"/>
      <c r="B11" s="2767"/>
      <c r="C11" s="810" t="s">
        <v>265</v>
      </c>
      <c r="D11" s="810" t="s">
        <v>266</v>
      </c>
      <c r="E11" s="2767"/>
      <c r="F11" s="810" t="s">
        <v>265</v>
      </c>
      <c r="G11" s="810" t="s">
        <v>266</v>
      </c>
      <c r="H11" s="2738"/>
      <c r="I11" s="2767"/>
      <c r="J11" s="2767"/>
    </row>
    <row r="12" spans="1:10" s="27" customFormat="1" ht="26.25" customHeight="1" x14ac:dyDescent="0.25">
      <c r="A12" s="808">
        <v>1</v>
      </c>
      <c r="B12" s="808">
        <v>2</v>
      </c>
      <c r="C12" s="808">
        <v>3</v>
      </c>
      <c r="D12" s="808"/>
      <c r="E12" s="808">
        <v>4</v>
      </c>
      <c r="F12" s="808">
        <v>5</v>
      </c>
      <c r="G12" s="808">
        <v>6</v>
      </c>
      <c r="H12" s="808">
        <v>7</v>
      </c>
      <c r="I12" s="808">
        <v>8</v>
      </c>
      <c r="J12" s="808">
        <v>9</v>
      </c>
    </row>
    <row r="13" spans="1:10" s="27" customFormat="1" ht="17.25" hidden="1" customHeight="1" x14ac:dyDescent="0.25">
      <c r="A13" s="2758" t="s">
        <v>9</v>
      </c>
      <c r="B13" s="2759" t="s">
        <v>714</v>
      </c>
      <c r="C13" s="2760">
        <v>510</v>
      </c>
      <c r="D13" s="2760" t="s">
        <v>244</v>
      </c>
      <c r="E13" s="407" t="s">
        <v>15</v>
      </c>
      <c r="F13" s="206">
        <f>F15+F14</f>
        <v>70000</v>
      </c>
      <c r="G13" s="206">
        <f>G15</f>
        <v>0</v>
      </c>
      <c r="H13" s="2761" t="s">
        <v>715</v>
      </c>
      <c r="I13" s="399">
        <f t="shared" ref="I13:I18" si="0">G13/F13*100</f>
        <v>0</v>
      </c>
      <c r="J13" s="2762" t="s">
        <v>720</v>
      </c>
    </row>
    <row r="14" spans="1:10" s="27" customFormat="1" ht="75" hidden="1" x14ac:dyDescent="0.25">
      <c r="A14" s="2758"/>
      <c r="B14" s="2759"/>
      <c r="C14" s="2760"/>
      <c r="D14" s="2760"/>
      <c r="E14" s="407" t="s">
        <v>16</v>
      </c>
      <c r="F14" s="398">
        <v>66500</v>
      </c>
      <c r="G14" s="206">
        <v>0</v>
      </c>
      <c r="H14" s="2761"/>
      <c r="I14" s="399">
        <v>0</v>
      </c>
      <c r="J14" s="2762"/>
    </row>
    <row r="15" spans="1:10" ht="75" hidden="1" customHeight="1" x14ac:dyDescent="0.25">
      <c r="A15" s="2758"/>
      <c r="B15" s="2759"/>
      <c r="C15" s="2760"/>
      <c r="D15" s="2760"/>
      <c r="E15" s="407" t="s">
        <v>19</v>
      </c>
      <c r="F15" s="398">
        <v>3500</v>
      </c>
      <c r="G15" s="403">
        <v>0</v>
      </c>
      <c r="H15" s="2761"/>
      <c r="I15" s="399">
        <f t="shared" si="0"/>
        <v>0</v>
      </c>
      <c r="J15" s="2762"/>
    </row>
    <row r="16" spans="1:10" ht="18.75" hidden="1" customHeight="1" x14ac:dyDescent="0.25">
      <c r="A16" s="2758" t="s">
        <v>12</v>
      </c>
      <c r="B16" s="2759" t="s">
        <v>716</v>
      </c>
      <c r="C16" s="2749">
        <v>250</v>
      </c>
      <c r="D16" s="2749" t="str">
        <f>D13</f>
        <v>-</v>
      </c>
      <c r="E16" s="407" t="s">
        <v>15</v>
      </c>
      <c r="F16" s="398">
        <f>F17+F18</f>
        <v>100000</v>
      </c>
      <c r="G16" s="399">
        <f>G17+G18</f>
        <v>6.1</v>
      </c>
      <c r="H16" s="2761" t="s">
        <v>717</v>
      </c>
      <c r="I16" s="399">
        <f t="shared" si="0"/>
        <v>6.0999999999999995E-3</v>
      </c>
      <c r="J16" s="2762" t="s">
        <v>718</v>
      </c>
    </row>
    <row r="17" spans="1:10" ht="72" hidden="1" customHeight="1" x14ac:dyDescent="0.25">
      <c r="A17" s="2758"/>
      <c r="B17" s="2759"/>
      <c r="C17" s="2750"/>
      <c r="D17" s="2750"/>
      <c r="E17" s="407" t="s">
        <v>16</v>
      </c>
      <c r="F17" s="398">
        <v>61000</v>
      </c>
      <c r="G17" s="398">
        <v>0</v>
      </c>
      <c r="H17" s="2761"/>
      <c r="I17" s="398">
        <f t="shared" si="0"/>
        <v>0</v>
      </c>
      <c r="J17" s="2762"/>
    </row>
    <row r="18" spans="1:10" ht="73.5" hidden="1" customHeight="1" x14ac:dyDescent="0.25">
      <c r="A18" s="2758"/>
      <c r="B18" s="2759"/>
      <c r="C18" s="2751"/>
      <c r="D18" s="2751"/>
      <c r="E18" s="407" t="s">
        <v>19</v>
      </c>
      <c r="F18" s="398">
        <v>39000</v>
      </c>
      <c r="G18" s="398">
        <v>6.1</v>
      </c>
      <c r="H18" s="2761"/>
      <c r="I18" s="398">
        <f t="shared" si="0"/>
        <v>1.5641025641025638E-2</v>
      </c>
      <c r="J18" s="2762"/>
    </row>
    <row r="19" spans="1:10" ht="14.25" hidden="1" customHeight="1" x14ac:dyDescent="0.3">
      <c r="A19" s="2745" t="s">
        <v>14</v>
      </c>
      <c r="B19" s="2746" t="s">
        <v>719</v>
      </c>
      <c r="C19" s="2749">
        <v>250</v>
      </c>
      <c r="D19" s="2760" t="str">
        <f>D16</f>
        <v>-</v>
      </c>
      <c r="E19" s="408" t="s">
        <v>15</v>
      </c>
      <c r="F19" s="398">
        <f>F20+F21</f>
        <v>215042.79</v>
      </c>
      <c r="G19" s="398">
        <f>G20+G21</f>
        <v>0</v>
      </c>
      <c r="H19" s="2761" t="s">
        <v>715</v>
      </c>
      <c r="I19" s="398">
        <v>0</v>
      </c>
      <c r="J19" s="2762" t="s">
        <v>720</v>
      </c>
    </row>
    <row r="20" spans="1:10" ht="75" hidden="1" x14ac:dyDescent="0.25">
      <c r="A20" s="2731"/>
      <c r="B20" s="2747"/>
      <c r="C20" s="2750"/>
      <c r="D20" s="2760"/>
      <c r="E20" s="407" t="s">
        <v>16</v>
      </c>
      <c r="F20" s="398">
        <v>127821.21</v>
      </c>
      <c r="G20" s="398">
        <v>0</v>
      </c>
      <c r="H20" s="2761"/>
      <c r="I20" s="398">
        <v>0</v>
      </c>
      <c r="J20" s="2762"/>
    </row>
    <row r="21" spans="1:10" ht="93.75" hidden="1" x14ac:dyDescent="0.25">
      <c r="A21" s="2732"/>
      <c r="B21" s="2748"/>
      <c r="C21" s="2751"/>
      <c r="D21" s="2760"/>
      <c r="E21" s="407" t="s">
        <v>19</v>
      </c>
      <c r="F21" s="398">
        <v>87221.58</v>
      </c>
      <c r="G21" s="398">
        <v>0</v>
      </c>
      <c r="H21" s="2761"/>
      <c r="I21" s="398">
        <v>0</v>
      </c>
      <c r="J21" s="2762"/>
    </row>
    <row r="22" spans="1:10" ht="18.75" hidden="1" customHeight="1" x14ac:dyDescent="0.25">
      <c r="A22" s="2745" t="s">
        <v>111</v>
      </c>
      <c r="B22" s="2746" t="s">
        <v>721</v>
      </c>
      <c r="C22" s="2749">
        <v>320</v>
      </c>
      <c r="D22" s="2760" t="str">
        <f>D19</f>
        <v>-</v>
      </c>
      <c r="E22" s="407" t="s">
        <v>15</v>
      </c>
      <c r="F22" s="398">
        <f>F23+F24</f>
        <v>212673</v>
      </c>
      <c r="G22" s="398">
        <f>G23+G24</f>
        <v>0</v>
      </c>
      <c r="H22" s="2761" t="s">
        <v>722</v>
      </c>
      <c r="I22" s="398">
        <v>0</v>
      </c>
      <c r="J22" s="2762" t="s">
        <v>723</v>
      </c>
    </row>
    <row r="23" spans="1:10" ht="75" hidden="1" x14ac:dyDescent="0.25">
      <c r="A23" s="2731"/>
      <c r="B23" s="2747"/>
      <c r="C23" s="2750"/>
      <c r="D23" s="2760"/>
      <c r="E23" s="407" t="s">
        <v>16</v>
      </c>
      <c r="F23" s="398">
        <v>202040</v>
      </c>
      <c r="G23" s="398">
        <v>0</v>
      </c>
      <c r="H23" s="2761"/>
      <c r="I23" s="398">
        <v>0</v>
      </c>
      <c r="J23" s="2762"/>
    </row>
    <row r="24" spans="1:10" ht="93.75" hidden="1" x14ac:dyDescent="0.25">
      <c r="A24" s="2732"/>
      <c r="B24" s="2748"/>
      <c r="C24" s="2751"/>
      <c r="D24" s="2760"/>
      <c r="E24" s="407" t="s">
        <v>19</v>
      </c>
      <c r="F24" s="398">
        <v>10633</v>
      </c>
      <c r="G24" s="398">
        <v>0</v>
      </c>
      <c r="H24" s="2761"/>
      <c r="I24" s="398">
        <v>0</v>
      </c>
      <c r="J24" s="2762"/>
    </row>
    <row r="25" spans="1:10" ht="18.75" hidden="1" customHeight="1" x14ac:dyDescent="0.25">
      <c r="A25" s="2745" t="s">
        <v>118</v>
      </c>
      <c r="B25" s="2746" t="s">
        <v>397</v>
      </c>
      <c r="C25" s="2749">
        <v>290</v>
      </c>
      <c r="D25" s="2760" t="str">
        <f>D22</f>
        <v>-</v>
      </c>
      <c r="E25" s="407" t="s">
        <v>15</v>
      </c>
      <c r="F25" s="398">
        <f>F26+F27</f>
        <v>267913.64</v>
      </c>
      <c r="G25" s="398">
        <f>G26+G27</f>
        <v>57847.09</v>
      </c>
      <c r="H25" s="2761" t="s">
        <v>724</v>
      </c>
      <c r="I25" s="398">
        <f>G25/F25*100</f>
        <v>21.591692755919407</v>
      </c>
      <c r="J25" s="2762"/>
    </row>
    <row r="26" spans="1:10" ht="75" hidden="1" x14ac:dyDescent="0.25">
      <c r="A26" s="2731"/>
      <c r="B26" s="2747"/>
      <c r="C26" s="2750"/>
      <c r="D26" s="2760"/>
      <c r="E26" s="407" t="s">
        <v>16</v>
      </c>
      <c r="F26" s="398">
        <v>247051.56</v>
      </c>
      <c r="G26" s="398">
        <v>54954.74</v>
      </c>
      <c r="H26" s="2761"/>
      <c r="I26" s="398">
        <f t="shared" ref="I26:I27" si="1">G26/F26*100</f>
        <v>22.244239218728268</v>
      </c>
      <c r="J26" s="2762"/>
    </row>
    <row r="27" spans="1:10" ht="72.75" hidden="1" customHeight="1" x14ac:dyDescent="0.25">
      <c r="A27" s="2732"/>
      <c r="B27" s="2748"/>
      <c r="C27" s="2751"/>
      <c r="D27" s="2760"/>
      <c r="E27" s="407" t="s">
        <v>19</v>
      </c>
      <c r="F27" s="398">
        <v>20862.080000000002</v>
      </c>
      <c r="G27" s="398">
        <v>2892.35</v>
      </c>
      <c r="H27" s="2761"/>
      <c r="I27" s="398">
        <f t="shared" si="1"/>
        <v>13.864149691689418</v>
      </c>
      <c r="J27" s="2762"/>
    </row>
    <row r="28" spans="1:10" ht="26.25" hidden="1" customHeight="1" x14ac:dyDescent="0.25">
      <c r="A28" s="2745" t="s">
        <v>122</v>
      </c>
      <c r="B28" s="2746" t="s">
        <v>725</v>
      </c>
      <c r="C28" s="2749">
        <v>400</v>
      </c>
      <c r="D28" s="2749"/>
      <c r="E28" s="407" t="s">
        <v>15</v>
      </c>
      <c r="F28" s="398">
        <f>F29</f>
        <v>10000</v>
      </c>
      <c r="G28" s="398">
        <v>0</v>
      </c>
      <c r="H28" s="2745"/>
      <c r="I28" s="398">
        <v>0</v>
      </c>
      <c r="J28" s="2762" t="s">
        <v>922</v>
      </c>
    </row>
    <row r="29" spans="1:10" ht="80.25" hidden="1" customHeight="1" x14ac:dyDescent="0.25">
      <c r="A29" s="2732"/>
      <c r="B29" s="2748"/>
      <c r="C29" s="2751"/>
      <c r="D29" s="2751"/>
      <c r="E29" s="407" t="s">
        <v>19</v>
      </c>
      <c r="F29" s="398">
        <v>10000</v>
      </c>
      <c r="G29" s="398">
        <v>0</v>
      </c>
      <c r="H29" s="2732"/>
      <c r="I29" s="398">
        <v>0</v>
      </c>
      <c r="J29" s="2762"/>
    </row>
    <row r="30" spans="1:10" ht="28.5" hidden="1" customHeight="1" x14ac:dyDescent="0.25">
      <c r="A30" s="2745" t="s">
        <v>127</v>
      </c>
      <c r="B30" s="2752" t="s">
        <v>726</v>
      </c>
      <c r="C30" s="2764"/>
      <c r="D30" s="2749"/>
      <c r="E30" s="407" t="s">
        <v>15</v>
      </c>
      <c r="F30" s="398">
        <f>F31</f>
        <v>10538.55</v>
      </c>
      <c r="G30" s="398">
        <f>G31</f>
        <v>6.1</v>
      </c>
      <c r="H30" s="2761" t="s">
        <v>727</v>
      </c>
      <c r="I30" s="398">
        <f>G30/F30*100</f>
        <v>5.7882725801936701E-2</v>
      </c>
      <c r="J30" s="2762" t="s">
        <v>720</v>
      </c>
    </row>
    <row r="31" spans="1:10" ht="84" hidden="1" customHeight="1" x14ac:dyDescent="0.25">
      <c r="A31" s="2732"/>
      <c r="B31" s="2754"/>
      <c r="C31" s="2766"/>
      <c r="D31" s="2751"/>
      <c r="E31" s="407" t="s">
        <v>19</v>
      </c>
      <c r="F31" s="398">
        <v>10538.55</v>
      </c>
      <c r="G31" s="398">
        <v>6.1</v>
      </c>
      <c r="H31" s="2761"/>
      <c r="I31" s="398">
        <f>G31/F31*100</f>
        <v>5.7882725801936701E-2</v>
      </c>
      <c r="J31" s="2762"/>
    </row>
    <row r="32" spans="1:10" ht="31.5" hidden="1" customHeight="1" x14ac:dyDescent="0.25">
      <c r="A32" s="2745" t="s">
        <v>132</v>
      </c>
      <c r="B32" s="2752" t="s">
        <v>415</v>
      </c>
      <c r="C32" s="2764" t="s">
        <v>728</v>
      </c>
      <c r="D32" s="2749"/>
      <c r="E32" s="407" t="s">
        <v>15</v>
      </c>
      <c r="F32" s="398">
        <f>F33+F34</f>
        <v>302500</v>
      </c>
      <c r="G32" s="398">
        <f>G34</f>
        <v>41</v>
      </c>
      <c r="H32" s="2752" t="s">
        <v>729</v>
      </c>
      <c r="I32" s="398">
        <f>G32/F32*100</f>
        <v>1.3553719008264464E-2</v>
      </c>
      <c r="J32" s="2762" t="s">
        <v>730</v>
      </c>
    </row>
    <row r="33" spans="1:11" ht="79.5" hidden="1" customHeight="1" x14ac:dyDescent="0.25">
      <c r="A33" s="2731"/>
      <c r="B33" s="2753"/>
      <c r="C33" s="2765"/>
      <c r="D33" s="2750"/>
      <c r="E33" s="407" t="s">
        <v>16</v>
      </c>
      <c r="F33" s="398">
        <v>189062.5</v>
      </c>
      <c r="G33" s="398">
        <v>0</v>
      </c>
      <c r="H33" s="2753"/>
      <c r="I33" s="398">
        <f t="shared" ref="I33:I41" si="2">G33/F33*100</f>
        <v>0</v>
      </c>
      <c r="J33" s="2762"/>
    </row>
    <row r="34" spans="1:11" ht="96.75" hidden="1" customHeight="1" x14ac:dyDescent="0.25">
      <c r="A34" s="2732"/>
      <c r="B34" s="2754"/>
      <c r="C34" s="2766"/>
      <c r="D34" s="2751"/>
      <c r="E34" s="407" t="s">
        <v>19</v>
      </c>
      <c r="F34" s="398">
        <v>113437.5</v>
      </c>
      <c r="G34" s="398">
        <v>41</v>
      </c>
      <c r="H34" s="2754"/>
      <c r="I34" s="398">
        <f t="shared" si="2"/>
        <v>3.6143250688705233E-2</v>
      </c>
      <c r="J34" s="2762"/>
    </row>
    <row r="35" spans="1:11" ht="24" hidden="1" customHeight="1" x14ac:dyDescent="0.25">
      <c r="A35" s="2745" t="s">
        <v>140</v>
      </c>
      <c r="B35" s="2746" t="s">
        <v>731</v>
      </c>
      <c r="C35" s="2749">
        <v>200</v>
      </c>
      <c r="D35" s="2749" t="s">
        <v>244</v>
      </c>
      <c r="E35" s="407" t="s">
        <v>15</v>
      </c>
      <c r="F35" s="398">
        <f>F37+F36</f>
        <v>440000</v>
      </c>
      <c r="G35" s="398">
        <f>G37+G36</f>
        <v>39063.199999999997</v>
      </c>
      <c r="H35" s="2752" t="s">
        <v>597</v>
      </c>
      <c r="I35" s="398">
        <f t="shared" si="2"/>
        <v>8.8780000000000001</v>
      </c>
      <c r="J35" s="2585"/>
    </row>
    <row r="36" spans="1:11" ht="79.5" hidden="1" customHeight="1" x14ac:dyDescent="0.25">
      <c r="A36" s="2731"/>
      <c r="B36" s="2747"/>
      <c r="C36" s="2750"/>
      <c r="D36" s="2750"/>
      <c r="E36" s="407" t="s">
        <v>16</v>
      </c>
      <c r="F36" s="398">
        <v>271920</v>
      </c>
      <c r="G36" s="398">
        <v>24141.1</v>
      </c>
      <c r="H36" s="2753"/>
      <c r="I36" s="398">
        <f t="shared" si="2"/>
        <v>8.8780155928214164</v>
      </c>
      <c r="J36" s="2763"/>
    </row>
    <row r="37" spans="1:11" ht="82.5" hidden="1" customHeight="1" x14ac:dyDescent="0.25">
      <c r="A37" s="2732"/>
      <c r="B37" s="2748"/>
      <c r="C37" s="2751"/>
      <c r="D37" s="2751"/>
      <c r="E37" s="407" t="s">
        <v>19</v>
      </c>
      <c r="F37" s="398">
        <v>168080</v>
      </c>
      <c r="G37" s="398">
        <v>14922.1</v>
      </c>
      <c r="H37" s="2754"/>
      <c r="I37" s="398">
        <f t="shared" si="2"/>
        <v>8.8779747739171828</v>
      </c>
      <c r="J37" s="2586"/>
    </row>
    <row r="38" spans="1:11" ht="31.5" hidden="1" customHeight="1" x14ac:dyDescent="0.25">
      <c r="A38" s="2758" t="s">
        <v>147</v>
      </c>
      <c r="B38" s="2759" t="s">
        <v>1662</v>
      </c>
      <c r="C38" s="2760">
        <v>1100</v>
      </c>
      <c r="D38" s="2760" t="s">
        <v>244</v>
      </c>
      <c r="E38" s="407" t="s">
        <v>15</v>
      </c>
      <c r="F38" s="398">
        <f>F41+F40+F39</f>
        <v>760012</v>
      </c>
      <c r="G38" s="398">
        <f>G41+G40+G39</f>
        <v>40369.9</v>
      </c>
      <c r="H38" s="2761" t="s">
        <v>599</v>
      </c>
      <c r="I38" s="398">
        <f t="shared" si="2"/>
        <v>5.3117450777092996</v>
      </c>
      <c r="J38" s="2762" t="s">
        <v>598</v>
      </c>
    </row>
    <row r="39" spans="1:11" ht="60" hidden="1" customHeight="1" x14ac:dyDescent="0.25">
      <c r="A39" s="2758"/>
      <c r="B39" s="2759"/>
      <c r="C39" s="2760"/>
      <c r="D39" s="2760"/>
      <c r="E39" s="407" t="s">
        <v>18</v>
      </c>
      <c r="F39" s="398">
        <v>147402</v>
      </c>
      <c r="G39" s="398">
        <v>14463.7</v>
      </c>
      <c r="H39" s="2761"/>
      <c r="I39" s="398">
        <f t="shared" si="2"/>
        <v>9.8124177419573684</v>
      </c>
      <c r="J39" s="2762"/>
    </row>
    <row r="40" spans="1:11" ht="79.5" hidden="1" customHeight="1" x14ac:dyDescent="0.25">
      <c r="A40" s="2758"/>
      <c r="B40" s="2759"/>
      <c r="C40" s="2760"/>
      <c r="D40" s="2760"/>
      <c r="E40" s="407" t="s">
        <v>16</v>
      </c>
      <c r="F40" s="398">
        <v>382627.8</v>
      </c>
      <c r="G40" s="398">
        <v>13324.1</v>
      </c>
      <c r="H40" s="2761"/>
      <c r="I40" s="398">
        <f t="shared" si="2"/>
        <v>3.4822613516320566</v>
      </c>
      <c r="J40" s="2762"/>
    </row>
    <row r="41" spans="1:11" ht="78.75" hidden="1" customHeight="1" x14ac:dyDescent="0.25">
      <c r="A41" s="2758"/>
      <c r="B41" s="2759"/>
      <c r="C41" s="2760"/>
      <c r="D41" s="2760"/>
      <c r="E41" s="407" t="s">
        <v>19</v>
      </c>
      <c r="F41" s="398">
        <v>229982.2</v>
      </c>
      <c r="G41" s="398">
        <v>12582.1</v>
      </c>
      <c r="H41" s="2761"/>
      <c r="I41" s="398">
        <f t="shared" si="2"/>
        <v>5.4709016610850751</v>
      </c>
      <c r="J41" s="2762"/>
    </row>
    <row r="42" spans="1:11" ht="117.75" hidden="1" customHeight="1" x14ac:dyDescent="0.25">
      <c r="A42" s="807" t="s">
        <v>152</v>
      </c>
      <c r="B42" s="806" t="s">
        <v>1663</v>
      </c>
      <c r="C42" s="805" t="s">
        <v>732</v>
      </c>
      <c r="D42" s="805" t="s">
        <v>244</v>
      </c>
      <c r="E42" s="211" t="s">
        <v>19</v>
      </c>
      <c r="F42" s="398">
        <v>193980.4</v>
      </c>
      <c r="G42" s="398">
        <v>19602</v>
      </c>
      <c r="H42" s="809" t="s">
        <v>713</v>
      </c>
      <c r="I42" s="399">
        <f>G42/F42*100</f>
        <v>10.105144643479443</v>
      </c>
      <c r="J42" s="809" t="s">
        <v>844</v>
      </c>
    </row>
    <row r="43" spans="1:11" ht="27.75" hidden="1" customHeight="1" x14ac:dyDescent="0.25">
      <c r="A43" s="2745" t="s">
        <v>158</v>
      </c>
      <c r="B43" s="2746" t="s">
        <v>382</v>
      </c>
      <c r="C43" s="2749" t="s">
        <v>845</v>
      </c>
      <c r="D43" s="2749" t="s">
        <v>244</v>
      </c>
      <c r="E43" s="405" t="s">
        <v>15</v>
      </c>
      <c r="F43" s="398">
        <f>F44+F45</f>
        <v>307814.06</v>
      </c>
      <c r="G43" s="398">
        <f>G44+G45</f>
        <v>13598.8</v>
      </c>
      <c r="H43" s="2752" t="s">
        <v>846</v>
      </c>
      <c r="I43" s="399">
        <f>G43/F43*100</f>
        <v>4.4178618741457099</v>
      </c>
      <c r="J43" s="2752" t="s">
        <v>844</v>
      </c>
    </row>
    <row r="44" spans="1:11" ht="76.5" hidden="1" customHeight="1" x14ac:dyDescent="0.25">
      <c r="A44" s="2731"/>
      <c r="B44" s="2747"/>
      <c r="C44" s="2750"/>
      <c r="D44" s="2750"/>
      <c r="E44" s="406" t="s">
        <v>16</v>
      </c>
      <c r="F44" s="398">
        <v>201926.02</v>
      </c>
      <c r="G44" s="398">
        <v>4756.5</v>
      </c>
      <c r="H44" s="2753"/>
      <c r="I44" s="399">
        <f>G44/F44*100</f>
        <v>2.3555656670695537</v>
      </c>
      <c r="J44" s="2753"/>
    </row>
    <row r="45" spans="1:11" ht="79.5" hidden="1" customHeight="1" x14ac:dyDescent="0.25">
      <c r="A45" s="2732"/>
      <c r="B45" s="2748"/>
      <c r="C45" s="2751"/>
      <c r="D45" s="2751"/>
      <c r="E45" s="406" t="s">
        <v>19</v>
      </c>
      <c r="F45" s="152">
        <v>105888.04</v>
      </c>
      <c r="G45" s="212">
        <v>8842.2999999999993</v>
      </c>
      <c r="H45" s="2754"/>
      <c r="I45" s="399">
        <f>G45/F45*100</f>
        <v>8.3506125904304209</v>
      </c>
      <c r="J45" s="2754"/>
    </row>
    <row r="46" spans="1:11" ht="18" hidden="1" customHeight="1" x14ac:dyDescent="0.25">
      <c r="A46" s="394"/>
      <c r="B46" s="393"/>
      <c r="C46" s="391"/>
      <c r="D46" s="391"/>
      <c r="E46" s="390"/>
      <c r="F46" s="152"/>
      <c r="G46" s="389"/>
      <c r="H46" s="395"/>
      <c r="I46" s="388"/>
      <c r="J46" s="395"/>
      <c r="K46" s="392"/>
    </row>
    <row r="47" spans="1:11" ht="135.75" hidden="1" customHeight="1" x14ac:dyDescent="0.25">
      <c r="A47" s="804">
        <v>1</v>
      </c>
      <c r="B47" s="406" t="s">
        <v>1437</v>
      </c>
      <c r="C47" s="404">
        <v>0</v>
      </c>
      <c r="D47" s="404">
        <v>0</v>
      </c>
      <c r="E47" s="406" t="s">
        <v>19</v>
      </c>
      <c r="F47" s="521">
        <v>0</v>
      </c>
      <c r="G47" s="403">
        <v>0</v>
      </c>
      <c r="H47" s="803" t="s">
        <v>1347</v>
      </c>
      <c r="I47" s="399" t="e">
        <f>G47/F47*100</f>
        <v>#DIV/0!</v>
      </c>
      <c r="J47" s="803"/>
    </row>
    <row r="48" spans="1:11" ht="207.75" customHeight="1" x14ac:dyDescent="0.25">
      <c r="A48" s="1074">
        <v>1</v>
      </c>
      <c r="B48" s="1195" t="s">
        <v>1436</v>
      </c>
      <c r="C48" s="1076">
        <v>0</v>
      </c>
      <c r="D48" s="1076">
        <v>0</v>
      </c>
      <c r="E48" s="1075" t="s">
        <v>19</v>
      </c>
      <c r="F48" s="1077">
        <v>9225.4</v>
      </c>
      <c r="G48" s="1078">
        <v>0</v>
      </c>
      <c r="H48" s="1079" t="s">
        <v>1627</v>
      </c>
      <c r="I48" s="1080">
        <f t="shared" ref="I48:I49" si="3">G48/F48*100</f>
        <v>0</v>
      </c>
      <c r="J48" s="1079" t="s">
        <v>1628</v>
      </c>
    </row>
    <row r="49" spans="1:10" ht="132" customHeight="1" x14ac:dyDescent="0.25">
      <c r="A49" s="941">
        <v>2</v>
      </c>
      <c r="B49" s="1197" t="s">
        <v>1438</v>
      </c>
      <c r="C49" s="943">
        <v>0</v>
      </c>
      <c r="D49" s="943">
        <v>0</v>
      </c>
      <c r="E49" s="942" t="s">
        <v>19</v>
      </c>
      <c r="F49" s="668">
        <v>16999.7</v>
      </c>
      <c r="G49" s="508">
        <v>5683.2</v>
      </c>
      <c r="H49" s="1072" t="s">
        <v>1629</v>
      </c>
      <c r="I49" s="1073">
        <f t="shared" si="3"/>
        <v>33.431178197262298</v>
      </c>
      <c r="J49" s="814"/>
    </row>
    <row r="50" spans="1:10" ht="28.5" customHeight="1" x14ac:dyDescent="0.25">
      <c r="A50" s="2730">
        <v>3</v>
      </c>
      <c r="B50" s="2739" t="s">
        <v>1630</v>
      </c>
      <c r="C50" s="2755">
        <v>2200</v>
      </c>
      <c r="D50" s="2755">
        <v>2200</v>
      </c>
      <c r="E50" s="407" t="s">
        <v>15</v>
      </c>
      <c r="F50" s="521">
        <f>F52+F51</f>
        <v>6992.4</v>
      </c>
      <c r="G50" s="403">
        <f>G52+G51</f>
        <v>0</v>
      </c>
      <c r="H50" s="2733" t="s">
        <v>1648</v>
      </c>
      <c r="I50" s="399">
        <f t="shared" ref="I50:I88" si="4">G50/F50*100</f>
        <v>0</v>
      </c>
      <c r="J50" s="2736" t="s">
        <v>1649</v>
      </c>
    </row>
    <row r="51" spans="1:10" ht="73.5" hidden="1" customHeight="1" x14ac:dyDescent="0.25">
      <c r="A51" s="2731"/>
      <c r="B51" s="2740"/>
      <c r="C51" s="2756"/>
      <c r="D51" s="2756"/>
      <c r="E51" s="407" t="s">
        <v>16</v>
      </c>
      <c r="F51" s="521">
        <v>0</v>
      </c>
      <c r="G51" s="521">
        <v>0</v>
      </c>
      <c r="H51" s="2734"/>
      <c r="I51" s="399" t="e">
        <f t="shared" si="4"/>
        <v>#DIV/0!</v>
      </c>
      <c r="J51" s="2737"/>
    </row>
    <row r="52" spans="1:10" ht="76.5" customHeight="1" x14ac:dyDescent="0.25">
      <c r="A52" s="2732"/>
      <c r="B52" s="2741"/>
      <c r="C52" s="2757"/>
      <c r="D52" s="2757"/>
      <c r="E52" s="407" t="s">
        <v>19</v>
      </c>
      <c r="F52" s="521">
        <v>6992.4</v>
      </c>
      <c r="G52" s="521">
        <v>0</v>
      </c>
      <c r="H52" s="2735"/>
      <c r="I52" s="399">
        <f t="shared" si="4"/>
        <v>0</v>
      </c>
      <c r="J52" s="2738"/>
    </row>
    <row r="53" spans="1:10" ht="24" customHeight="1" x14ac:dyDescent="0.25">
      <c r="A53" s="2730">
        <v>4</v>
      </c>
      <c r="B53" s="2739" t="s">
        <v>1631</v>
      </c>
      <c r="C53" s="2755">
        <v>8217</v>
      </c>
      <c r="D53" s="2755">
        <v>8217</v>
      </c>
      <c r="E53" s="407" t="s">
        <v>15</v>
      </c>
      <c r="F53" s="521">
        <f>F54+F55</f>
        <v>2393.4</v>
      </c>
      <c r="G53" s="403">
        <f>G54+G55</f>
        <v>0</v>
      </c>
      <c r="H53" s="2733" t="s">
        <v>1648</v>
      </c>
      <c r="I53" s="399">
        <f t="shared" si="4"/>
        <v>0</v>
      </c>
      <c r="J53" s="2736" t="s">
        <v>1868</v>
      </c>
    </row>
    <row r="54" spans="1:10" ht="71.25" hidden="1" customHeight="1" x14ac:dyDescent="0.25">
      <c r="A54" s="2731"/>
      <c r="B54" s="2740"/>
      <c r="C54" s="2756"/>
      <c r="D54" s="2756"/>
      <c r="E54" s="407" t="s">
        <v>16</v>
      </c>
      <c r="F54" s="521">
        <v>0</v>
      </c>
      <c r="G54" s="403">
        <v>0</v>
      </c>
      <c r="H54" s="2734"/>
      <c r="I54" s="399" t="e">
        <f t="shared" si="4"/>
        <v>#DIV/0!</v>
      </c>
      <c r="J54" s="2737"/>
    </row>
    <row r="55" spans="1:10" ht="76.5" customHeight="1" x14ac:dyDescent="0.25">
      <c r="A55" s="2732"/>
      <c r="B55" s="2741"/>
      <c r="C55" s="2757"/>
      <c r="D55" s="2757"/>
      <c r="E55" s="407" t="s">
        <v>19</v>
      </c>
      <c r="F55" s="521">
        <v>2393.4</v>
      </c>
      <c r="G55" s="403">
        <v>0</v>
      </c>
      <c r="H55" s="2735"/>
      <c r="I55" s="399">
        <f t="shared" si="4"/>
        <v>0</v>
      </c>
      <c r="J55" s="2738"/>
    </row>
    <row r="56" spans="1:10" ht="24.75" customHeight="1" x14ac:dyDescent="0.3">
      <c r="A56" s="2730">
        <v>5</v>
      </c>
      <c r="B56" s="2739" t="s">
        <v>1632</v>
      </c>
      <c r="C56" s="2742">
        <v>8259</v>
      </c>
      <c r="D56" s="2742">
        <v>8259</v>
      </c>
      <c r="E56" s="408" t="s">
        <v>15</v>
      </c>
      <c r="F56" s="521">
        <f>F57+F58</f>
        <v>14640.5</v>
      </c>
      <c r="G56" s="403">
        <f>G57+G58</f>
        <v>0</v>
      </c>
      <c r="H56" s="2733" t="s">
        <v>1648</v>
      </c>
      <c r="I56" s="399">
        <f t="shared" si="4"/>
        <v>0</v>
      </c>
      <c r="J56" s="2736" t="s">
        <v>1868</v>
      </c>
    </row>
    <row r="57" spans="1:10" ht="75.75" hidden="1" customHeight="1" x14ac:dyDescent="0.25">
      <c r="A57" s="2731"/>
      <c r="B57" s="2740"/>
      <c r="C57" s="2743"/>
      <c r="D57" s="2743"/>
      <c r="E57" s="407" t="s">
        <v>16</v>
      </c>
      <c r="F57" s="521">
        <v>0</v>
      </c>
      <c r="G57" s="403">
        <v>0</v>
      </c>
      <c r="H57" s="2734"/>
      <c r="I57" s="399" t="e">
        <f t="shared" si="4"/>
        <v>#DIV/0!</v>
      </c>
      <c r="J57" s="2737"/>
    </row>
    <row r="58" spans="1:10" ht="76.5" customHeight="1" x14ac:dyDescent="0.25">
      <c r="A58" s="2732"/>
      <c r="B58" s="2741"/>
      <c r="C58" s="2744"/>
      <c r="D58" s="2744"/>
      <c r="E58" s="407" t="s">
        <v>19</v>
      </c>
      <c r="F58" s="521">
        <v>14640.5</v>
      </c>
      <c r="G58" s="403">
        <v>0</v>
      </c>
      <c r="H58" s="2735"/>
      <c r="I58" s="399">
        <f t="shared" si="4"/>
        <v>0</v>
      </c>
      <c r="J58" s="2738"/>
    </row>
    <row r="59" spans="1:10" ht="25.5" customHeight="1" x14ac:dyDescent="0.3">
      <c r="A59" s="2727">
        <v>6</v>
      </c>
      <c r="B59" s="2728" t="s">
        <v>1633</v>
      </c>
      <c r="C59" s="2726">
        <v>8578</v>
      </c>
      <c r="D59" s="2726">
        <v>8578</v>
      </c>
      <c r="E59" s="1081" t="s">
        <v>15</v>
      </c>
      <c r="F59" s="1077">
        <f>F60+F61</f>
        <v>23358.9</v>
      </c>
      <c r="G59" s="1078">
        <f>G60+G61</f>
        <v>0</v>
      </c>
      <c r="H59" s="2729" t="s">
        <v>1648</v>
      </c>
      <c r="I59" s="1080">
        <f t="shared" si="4"/>
        <v>0</v>
      </c>
      <c r="J59" s="2203" t="s">
        <v>1868</v>
      </c>
    </row>
    <row r="60" spans="1:10" ht="72.75" hidden="1" customHeight="1" x14ac:dyDescent="0.25">
      <c r="A60" s="2727"/>
      <c r="B60" s="2728"/>
      <c r="C60" s="2726"/>
      <c r="D60" s="2726"/>
      <c r="E60" s="1082" t="s">
        <v>16</v>
      </c>
      <c r="F60" s="1077">
        <v>0</v>
      </c>
      <c r="G60" s="1078">
        <v>0</v>
      </c>
      <c r="H60" s="2729"/>
      <c r="I60" s="1080" t="e">
        <f t="shared" si="4"/>
        <v>#DIV/0!</v>
      </c>
      <c r="J60" s="2203"/>
    </row>
    <row r="61" spans="1:10" ht="87.75" customHeight="1" x14ac:dyDescent="0.25">
      <c r="A61" s="2727"/>
      <c r="B61" s="2728"/>
      <c r="C61" s="2726"/>
      <c r="D61" s="2726"/>
      <c r="E61" s="1082" t="s">
        <v>19</v>
      </c>
      <c r="F61" s="1077">
        <v>23358.9</v>
      </c>
      <c r="G61" s="1078">
        <v>0</v>
      </c>
      <c r="H61" s="2729"/>
      <c r="I61" s="1080">
        <f t="shared" si="4"/>
        <v>0</v>
      </c>
      <c r="J61" s="2203"/>
    </row>
    <row r="62" spans="1:10" ht="29.25" customHeight="1" x14ac:dyDescent="0.25">
      <c r="A62" s="2730">
        <v>7</v>
      </c>
      <c r="B62" s="2739" t="s">
        <v>1634</v>
      </c>
      <c r="C62" s="2742">
        <v>9759</v>
      </c>
      <c r="D62" s="2742">
        <v>9759</v>
      </c>
      <c r="E62" s="410" t="s">
        <v>15</v>
      </c>
      <c r="F62" s="521">
        <f>F63+F64</f>
        <v>9927.5</v>
      </c>
      <c r="G62" s="403">
        <f>G63+G64</f>
        <v>0</v>
      </c>
      <c r="H62" s="2733" t="s">
        <v>1648</v>
      </c>
      <c r="I62" s="399">
        <f t="shared" si="4"/>
        <v>0</v>
      </c>
      <c r="J62" s="2736" t="s">
        <v>1868</v>
      </c>
    </row>
    <row r="63" spans="1:10" ht="72" hidden="1" customHeight="1" x14ac:dyDescent="0.25">
      <c r="A63" s="2731"/>
      <c r="B63" s="2740"/>
      <c r="C63" s="2743"/>
      <c r="D63" s="2743"/>
      <c r="E63" s="410" t="s">
        <v>16</v>
      </c>
      <c r="F63" s="521">
        <v>0</v>
      </c>
      <c r="G63" s="403">
        <v>0</v>
      </c>
      <c r="H63" s="2734"/>
      <c r="I63" s="399" t="e">
        <f t="shared" si="4"/>
        <v>#DIV/0!</v>
      </c>
      <c r="J63" s="2737"/>
    </row>
    <row r="64" spans="1:10" ht="75" customHeight="1" x14ac:dyDescent="0.25">
      <c r="A64" s="2732"/>
      <c r="B64" s="2741"/>
      <c r="C64" s="2744"/>
      <c r="D64" s="2744"/>
      <c r="E64" s="410" t="s">
        <v>19</v>
      </c>
      <c r="F64" s="521">
        <v>9927.5</v>
      </c>
      <c r="G64" s="403">
        <v>0</v>
      </c>
      <c r="H64" s="2735"/>
      <c r="I64" s="398">
        <f t="shared" si="4"/>
        <v>0</v>
      </c>
      <c r="J64" s="2738"/>
    </row>
    <row r="65" spans="1:10" ht="25.5" customHeight="1" x14ac:dyDescent="0.25">
      <c r="A65" s="2730">
        <v>8</v>
      </c>
      <c r="B65" s="2739" t="s">
        <v>1635</v>
      </c>
      <c r="C65" s="2742">
        <v>2000</v>
      </c>
      <c r="D65" s="2742">
        <v>2000</v>
      </c>
      <c r="E65" s="410" t="s">
        <v>15</v>
      </c>
      <c r="F65" s="521">
        <f>F66+F67</f>
        <v>9036.4</v>
      </c>
      <c r="G65" s="403">
        <f>G66+G67</f>
        <v>0</v>
      </c>
      <c r="H65" s="2733" t="s">
        <v>1648</v>
      </c>
      <c r="I65" s="398">
        <f t="shared" si="4"/>
        <v>0</v>
      </c>
      <c r="J65" s="2736" t="s">
        <v>1868</v>
      </c>
    </row>
    <row r="66" spans="1:10" ht="0.75" hidden="1" customHeight="1" x14ac:dyDescent="0.25">
      <c r="A66" s="2731"/>
      <c r="B66" s="2740"/>
      <c r="C66" s="2743"/>
      <c r="D66" s="2743"/>
      <c r="E66" s="410" t="s">
        <v>16</v>
      </c>
      <c r="F66" s="815">
        <v>0</v>
      </c>
      <c r="G66" s="816">
        <v>0</v>
      </c>
      <c r="H66" s="2734"/>
      <c r="I66" s="398" t="e">
        <f t="shared" si="4"/>
        <v>#DIV/0!</v>
      </c>
      <c r="J66" s="2737"/>
    </row>
    <row r="67" spans="1:10" ht="82.5" customHeight="1" x14ac:dyDescent="0.25">
      <c r="A67" s="2732"/>
      <c r="B67" s="2741"/>
      <c r="C67" s="2744"/>
      <c r="D67" s="2744"/>
      <c r="E67" s="410" t="s">
        <v>19</v>
      </c>
      <c r="F67" s="815">
        <v>9036.4</v>
      </c>
      <c r="G67" s="816">
        <v>0</v>
      </c>
      <c r="H67" s="2735"/>
      <c r="I67" s="398">
        <f t="shared" si="4"/>
        <v>0</v>
      </c>
      <c r="J67" s="2738"/>
    </row>
    <row r="68" spans="1:10" ht="27.75" customHeight="1" x14ac:dyDescent="0.25">
      <c r="A68" s="2730">
        <v>9</v>
      </c>
      <c r="B68" s="2739" t="s">
        <v>1636</v>
      </c>
      <c r="C68" s="2742">
        <v>1479.4</v>
      </c>
      <c r="D68" s="2742">
        <v>1479.4</v>
      </c>
      <c r="E68" s="410" t="s">
        <v>15</v>
      </c>
      <c r="F68" s="521">
        <f>F69+F70</f>
        <v>10218.700000000001</v>
      </c>
      <c r="G68" s="403">
        <f>G69+G70</f>
        <v>0</v>
      </c>
      <c r="H68" s="2733" t="s">
        <v>1648</v>
      </c>
      <c r="I68" s="398">
        <f t="shared" si="4"/>
        <v>0</v>
      </c>
      <c r="J68" s="2736" t="s">
        <v>1868</v>
      </c>
    </row>
    <row r="69" spans="1:10" ht="71.25" hidden="1" customHeight="1" x14ac:dyDescent="0.25">
      <c r="A69" s="2731"/>
      <c r="B69" s="2740"/>
      <c r="C69" s="2743"/>
      <c r="D69" s="2743"/>
      <c r="E69" s="410" t="s">
        <v>16</v>
      </c>
      <c r="F69" s="815">
        <v>0</v>
      </c>
      <c r="G69" s="816">
        <v>0</v>
      </c>
      <c r="H69" s="2734"/>
      <c r="I69" s="398" t="e">
        <f t="shared" si="4"/>
        <v>#DIV/0!</v>
      </c>
      <c r="J69" s="2737"/>
    </row>
    <row r="70" spans="1:10" ht="75" customHeight="1" x14ac:dyDescent="0.25">
      <c r="A70" s="2732"/>
      <c r="B70" s="2741"/>
      <c r="C70" s="2744"/>
      <c r="D70" s="2744"/>
      <c r="E70" s="410" t="s">
        <v>19</v>
      </c>
      <c r="F70" s="815">
        <v>10218.700000000001</v>
      </c>
      <c r="G70" s="816">
        <v>0</v>
      </c>
      <c r="H70" s="2735"/>
      <c r="I70" s="398">
        <f t="shared" si="4"/>
        <v>0</v>
      </c>
      <c r="J70" s="2738"/>
    </row>
    <row r="71" spans="1:10" ht="27" customHeight="1" x14ac:dyDescent="0.25">
      <c r="A71" s="2727">
        <v>10</v>
      </c>
      <c r="B71" s="2728" t="s">
        <v>1637</v>
      </c>
      <c r="C71" s="2726">
        <v>3727</v>
      </c>
      <c r="D71" s="2726">
        <v>3727</v>
      </c>
      <c r="E71" s="1083" t="s">
        <v>15</v>
      </c>
      <c r="F71" s="1077">
        <f>F72+F73</f>
        <v>4461.7</v>
      </c>
      <c r="G71" s="1078">
        <f>G72+G73</f>
        <v>0</v>
      </c>
      <c r="H71" s="2729" t="s">
        <v>1648</v>
      </c>
      <c r="I71" s="970">
        <f t="shared" si="4"/>
        <v>0</v>
      </c>
      <c r="J71" s="2203" t="s">
        <v>1869</v>
      </c>
    </row>
    <row r="72" spans="1:10" ht="74.25" hidden="1" customHeight="1" x14ac:dyDescent="0.25">
      <c r="A72" s="2727"/>
      <c r="B72" s="2728"/>
      <c r="C72" s="2726"/>
      <c r="D72" s="2726"/>
      <c r="E72" s="1083" t="s">
        <v>16</v>
      </c>
      <c r="F72" s="1077">
        <v>0</v>
      </c>
      <c r="G72" s="1078">
        <v>0</v>
      </c>
      <c r="H72" s="2729"/>
      <c r="I72" s="970" t="e">
        <f t="shared" si="4"/>
        <v>#DIV/0!</v>
      </c>
      <c r="J72" s="2203"/>
    </row>
    <row r="73" spans="1:10" ht="87.75" customHeight="1" x14ac:dyDescent="0.25">
      <c r="A73" s="2727"/>
      <c r="B73" s="2728"/>
      <c r="C73" s="2726"/>
      <c r="D73" s="2726"/>
      <c r="E73" s="1083" t="s">
        <v>19</v>
      </c>
      <c r="F73" s="1077">
        <v>4461.7</v>
      </c>
      <c r="G73" s="1078">
        <v>0</v>
      </c>
      <c r="H73" s="2729"/>
      <c r="I73" s="970">
        <f t="shared" si="4"/>
        <v>0</v>
      </c>
      <c r="J73" s="2203"/>
    </row>
    <row r="74" spans="1:10" ht="28.5" customHeight="1" x14ac:dyDescent="0.25">
      <c r="A74" s="2727">
        <v>11</v>
      </c>
      <c r="B74" s="2728" t="s">
        <v>1638</v>
      </c>
      <c r="C74" s="2726">
        <v>3013</v>
      </c>
      <c r="D74" s="2726">
        <v>3013</v>
      </c>
      <c r="E74" s="1083" t="s">
        <v>15</v>
      </c>
      <c r="F74" s="1077">
        <f>F75+F76</f>
        <v>2621.8</v>
      </c>
      <c r="G74" s="1078">
        <f>G75+G76</f>
        <v>0</v>
      </c>
      <c r="H74" s="2729" t="s">
        <v>1648</v>
      </c>
      <c r="I74" s="970">
        <f t="shared" si="4"/>
        <v>0</v>
      </c>
      <c r="J74" s="2203" t="s">
        <v>1869</v>
      </c>
    </row>
    <row r="75" spans="1:10" ht="73.5" hidden="1" customHeight="1" x14ac:dyDescent="0.25">
      <c r="A75" s="2727"/>
      <c r="B75" s="2728"/>
      <c r="C75" s="2726"/>
      <c r="D75" s="2726"/>
      <c r="E75" s="1083" t="s">
        <v>16</v>
      </c>
      <c r="F75" s="1077">
        <v>0</v>
      </c>
      <c r="G75" s="1078">
        <v>0</v>
      </c>
      <c r="H75" s="2729"/>
      <c r="I75" s="970" t="e">
        <f t="shared" si="4"/>
        <v>#DIV/0!</v>
      </c>
      <c r="J75" s="2203"/>
    </row>
    <row r="76" spans="1:10" ht="75" customHeight="1" x14ac:dyDescent="0.25">
      <c r="A76" s="2727"/>
      <c r="B76" s="2728"/>
      <c r="C76" s="2726"/>
      <c r="D76" s="2726"/>
      <c r="E76" s="1083" t="s">
        <v>19</v>
      </c>
      <c r="F76" s="1077">
        <v>2621.8</v>
      </c>
      <c r="G76" s="1078">
        <v>0</v>
      </c>
      <c r="H76" s="2729"/>
      <c r="I76" s="970">
        <f t="shared" si="4"/>
        <v>0</v>
      </c>
      <c r="J76" s="2203"/>
    </row>
    <row r="77" spans="1:10" ht="30.75" customHeight="1" x14ac:dyDescent="0.25">
      <c r="A77" s="2727">
        <v>12</v>
      </c>
      <c r="B77" s="2728" t="s">
        <v>1639</v>
      </c>
      <c r="C77" s="2726">
        <v>2897</v>
      </c>
      <c r="D77" s="2726">
        <v>2897</v>
      </c>
      <c r="E77" s="1083" t="s">
        <v>15</v>
      </c>
      <c r="F77" s="1077">
        <f>F78+F79</f>
        <v>6918</v>
      </c>
      <c r="G77" s="1078">
        <f>G78+G79</f>
        <v>0</v>
      </c>
      <c r="H77" s="2729" t="s">
        <v>1648</v>
      </c>
      <c r="I77" s="970">
        <f t="shared" si="4"/>
        <v>0</v>
      </c>
      <c r="J77" s="2203" t="s">
        <v>1868</v>
      </c>
    </row>
    <row r="78" spans="1:10" ht="75.75" hidden="1" customHeight="1" x14ac:dyDescent="0.25">
      <c r="A78" s="2727"/>
      <c r="B78" s="2728"/>
      <c r="C78" s="2726"/>
      <c r="D78" s="2726"/>
      <c r="E78" s="1083" t="s">
        <v>16</v>
      </c>
      <c r="F78" s="1077">
        <v>0</v>
      </c>
      <c r="G78" s="1078">
        <v>0</v>
      </c>
      <c r="H78" s="2729"/>
      <c r="I78" s="970" t="e">
        <f t="shared" si="4"/>
        <v>#DIV/0!</v>
      </c>
      <c r="J78" s="2203"/>
    </row>
    <row r="79" spans="1:10" ht="75" customHeight="1" x14ac:dyDescent="0.25">
      <c r="A79" s="2727"/>
      <c r="B79" s="2728"/>
      <c r="C79" s="2726"/>
      <c r="D79" s="2726"/>
      <c r="E79" s="1083" t="s">
        <v>19</v>
      </c>
      <c r="F79" s="1077">
        <v>6918</v>
      </c>
      <c r="G79" s="1078">
        <v>0</v>
      </c>
      <c r="H79" s="2729"/>
      <c r="I79" s="970">
        <f t="shared" si="4"/>
        <v>0</v>
      </c>
      <c r="J79" s="2203"/>
    </row>
    <row r="80" spans="1:10" ht="32.25" customHeight="1" x14ac:dyDescent="0.25">
      <c r="A80" s="2727">
        <v>13</v>
      </c>
      <c r="B80" s="2728" t="s">
        <v>1640</v>
      </c>
      <c r="C80" s="2726">
        <v>3168</v>
      </c>
      <c r="D80" s="2726">
        <v>3168</v>
      </c>
      <c r="E80" s="1083" t="s">
        <v>15</v>
      </c>
      <c r="F80" s="1077">
        <f>F81+F82</f>
        <v>22424</v>
      </c>
      <c r="G80" s="1078">
        <f>G81+G82</f>
        <v>0</v>
      </c>
      <c r="H80" s="2729" t="s">
        <v>1648</v>
      </c>
      <c r="I80" s="970">
        <f t="shared" si="4"/>
        <v>0</v>
      </c>
      <c r="J80" s="2203" t="s">
        <v>1647</v>
      </c>
    </row>
    <row r="81" spans="1:10" ht="70.5" hidden="1" customHeight="1" x14ac:dyDescent="0.25">
      <c r="A81" s="2727"/>
      <c r="B81" s="2728"/>
      <c r="C81" s="2726"/>
      <c r="D81" s="2726"/>
      <c r="E81" s="1083" t="s">
        <v>16</v>
      </c>
      <c r="F81" s="1077">
        <v>0</v>
      </c>
      <c r="G81" s="1078">
        <v>0</v>
      </c>
      <c r="H81" s="2729"/>
      <c r="I81" s="970" t="e">
        <f t="shared" si="4"/>
        <v>#DIV/0!</v>
      </c>
      <c r="J81" s="2203"/>
    </row>
    <row r="82" spans="1:10" ht="74.25" customHeight="1" x14ac:dyDescent="0.25">
      <c r="A82" s="2727"/>
      <c r="B82" s="2728"/>
      <c r="C82" s="2726"/>
      <c r="D82" s="2726"/>
      <c r="E82" s="1083" t="s">
        <v>19</v>
      </c>
      <c r="F82" s="1077">
        <v>22424</v>
      </c>
      <c r="G82" s="1078">
        <v>0</v>
      </c>
      <c r="H82" s="2729"/>
      <c r="I82" s="970">
        <f t="shared" si="4"/>
        <v>0</v>
      </c>
      <c r="J82" s="2203"/>
    </row>
    <row r="83" spans="1:10" ht="30" customHeight="1" x14ac:dyDescent="0.25">
      <c r="A83" s="2727">
        <v>14</v>
      </c>
      <c r="B83" s="2728" t="s">
        <v>1641</v>
      </c>
      <c r="C83" s="2726">
        <v>4836</v>
      </c>
      <c r="D83" s="2726">
        <v>4836</v>
      </c>
      <c r="E83" s="1083" t="s">
        <v>15</v>
      </c>
      <c r="F83" s="1077">
        <f>F84+F85</f>
        <v>4980.1000000000004</v>
      </c>
      <c r="G83" s="1078">
        <f>G84+G85</f>
        <v>0</v>
      </c>
      <c r="H83" s="2729" t="s">
        <v>1646</v>
      </c>
      <c r="I83" s="970">
        <f t="shared" si="4"/>
        <v>0</v>
      </c>
      <c r="J83" s="2203" t="s">
        <v>1647</v>
      </c>
    </row>
    <row r="84" spans="1:10" ht="0.75" hidden="1" customHeight="1" x14ac:dyDescent="0.25">
      <c r="A84" s="2727"/>
      <c r="B84" s="2728"/>
      <c r="C84" s="2726"/>
      <c r="D84" s="2726"/>
      <c r="E84" s="1083" t="s">
        <v>16</v>
      </c>
      <c r="F84" s="1077">
        <v>0</v>
      </c>
      <c r="G84" s="1078">
        <v>0</v>
      </c>
      <c r="H84" s="2729"/>
      <c r="I84" s="970" t="e">
        <f t="shared" si="4"/>
        <v>#DIV/0!</v>
      </c>
      <c r="J84" s="2203"/>
    </row>
    <row r="85" spans="1:10" ht="81.75" customHeight="1" x14ac:dyDescent="0.25">
      <c r="A85" s="2727"/>
      <c r="B85" s="2728"/>
      <c r="C85" s="2726"/>
      <c r="D85" s="2726"/>
      <c r="E85" s="1083" t="s">
        <v>19</v>
      </c>
      <c r="F85" s="1077">
        <v>4980.1000000000004</v>
      </c>
      <c r="G85" s="1078">
        <v>0</v>
      </c>
      <c r="H85" s="2729"/>
      <c r="I85" s="970">
        <f t="shared" si="4"/>
        <v>0</v>
      </c>
      <c r="J85" s="2203"/>
    </row>
    <row r="86" spans="1:10" ht="25.5" customHeight="1" x14ac:dyDescent="0.25">
      <c r="A86" s="2730">
        <v>15</v>
      </c>
      <c r="B86" s="2739" t="s">
        <v>1642</v>
      </c>
      <c r="C86" s="2742">
        <v>4370</v>
      </c>
      <c r="D86" s="2742">
        <v>4370</v>
      </c>
      <c r="E86" s="410" t="s">
        <v>15</v>
      </c>
      <c r="F86" s="521">
        <f>F87+F88</f>
        <v>4129.8</v>
      </c>
      <c r="G86" s="403">
        <f>G87+G88</f>
        <v>0</v>
      </c>
      <c r="H86" s="2733" t="s">
        <v>1646</v>
      </c>
      <c r="I86" s="398">
        <f t="shared" si="4"/>
        <v>0</v>
      </c>
      <c r="J86" s="2736" t="s">
        <v>1647</v>
      </c>
    </row>
    <row r="87" spans="1:10" ht="74.25" hidden="1" customHeight="1" x14ac:dyDescent="0.25">
      <c r="A87" s="2731"/>
      <c r="B87" s="2740"/>
      <c r="C87" s="2743"/>
      <c r="D87" s="2743"/>
      <c r="E87" s="410" t="s">
        <v>16</v>
      </c>
      <c r="F87" s="815">
        <v>0</v>
      </c>
      <c r="G87" s="816">
        <v>0</v>
      </c>
      <c r="H87" s="2734"/>
      <c r="I87" s="398" t="e">
        <f t="shared" si="4"/>
        <v>#DIV/0!</v>
      </c>
      <c r="J87" s="2737"/>
    </row>
    <row r="88" spans="1:10" ht="84" customHeight="1" x14ac:dyDescent="0.25">
      <c r="A88" s="2732"/>
      <c r="B88" s="2741"/>
      <c r="C88" s="2744"/>
      <c r="D88" s="2744"/>
      <c r="E88" s="410" t="s">
        <v>19</v>
      </c>
      <c r="F88" s="815">
        <v>4129.8</v>
      </c>
      <c r="G88" s="816">
        <v>0</v>
      </c>
      <c r="H88" s="2735"/>
      <c r="I88" s="398">
        <f t="shared" si="4"/>
        <v>0</v>
      </c>
      <c r="J88" s="2738"/>
    </row>
    <row r="89" spans="1:10" ht="96.75" customHeight="1" x14ac:dyDescent="0.25">
      <c r="A89" s="1793">
        <v>16</v>
      </c>
      <c r="B89" s="1794" t="s">
        <v>1643</v>
      </c>
      <c r="C89" s="1795">
        <v>2865</v>
      </c>
      <c r="D89" s="1795">
        <v>2865</v>
      </c>
      <c r="E89" s="1794" t="s">
        <v>19</v>
      </c>
      <c r="F89" s="1796">
        <v>9579.6</v>
      </c>
      <c r="G89" s="1796">
        <v>0</v>
      </c>
      <c r="H89" s="1797" t="s">
        <v>1644</v>
      </c>
      <c r="I89" s="1796">
        <f t="shared" ref="I89" si="5">G89/F89*100</f>
        <v>0</v>
      </c>
      <c r="J89" s="1791" t="s">
        <v>1645</v>
      </c>
    </row>
    <row r="90" spans="1:10" ht="33.75" customHeight="1" x14ac:dyDescent="0.25">
      <c r="A90" s="514"/>
      <c r="B90" s="515"/>
      <c r="C90" s="516"/>
      <c r="D90" s="516"/>
      <c r="E90" s="517"/>
      <c r="F90" s="522"/>
      <c r="G90" s="518"/>
      <c r="H90" s="515"/>
      <c r="I90" s="519"/>
      <c r="J90" s="520"/>
    </row>
  </sheetData>
  <mergeCells count="158">
    <mergeCell ref="H1:J1"/>
    <mergeCell ref="H2:J2"/>
    <mergeCell ref="A3:J3"/>
    <mergeCell ref="A4:J4"/>
    <mergeCell ref="A5:J5"/>
    <mergeCell ref="A6:J6"/>
    <mergeCell ref="A16:A18"/>
    <mergeCell ref="B16:B18"/>
    <mergeCell ref="C16:C18"/>
    <mergeCell ref="D16:D18"/>
    <mergeCell ref="H16:H18"/>
    <mergeCell ref="J16:J18"/>
    <mergeCell ref="I10:I11"/>
    <mergeCell ref="J10:J11"/>
    <mergeCell ref="A13:A15"/>
    <mergeCell ref="B13:B15"/>
    <mergeCell ref="C13:C15"/>
    <mergeCell ref="D13:D15"/>
    <mergeCell ref="H13:H15"/>
    <mergeCell ref="J13:J15"/>
    <mergeCell ref="A10:A11"/>
    <mergeCell ref="B10:B11"/>
    <mergeCell ref="C10:D10"/>
    <mergeCell ref="E10:E11"/>
    <mergeCell ref="F10:G10"/>
    <mergeCell ref="H10:H11"/>
    <mergeCell ref="A22:A24"/>
    <mergeCell ref="B22:B24"/>
    <mergeCell ref="C22:C24"/>
    <mergeCell ref="D22:D24"/>
    <mergeCell ref="H22:H24"/>
    <mergeCell ref="J22:J24"/>
    <mergeCell ref="A19:A21"/>
    <mergeCell ref="B19:B21"/>
    <mergeCell ref="C19:C21"/>
    <mergeCell ref="D19:D21"/>
    <mergeCell ref="H19:H21"/>
    <mergeCell ref="J19:J21"/>
    <mergeCell ref="A28:A29"/>
    <mergeCell ref="B28:B29"/>
    <mergeCell ref="C28:C29"/>
    <mergeCell ref="D28:D29"/>
    <mergeCell ref="H28:H29"/>
    <mergeCell ref="J28:J29"/>
    <mergeCell ref="A25:A27"/>
    <mergeCell ref="B25:B27"/>
    <mergeCell ref="C25:C27"/>
    <mergeCell ref="D25:D27"/>
    <mergeCell ref="H25:H27"/>
    <mergeCell ref="J25:J27"/>
    <mergeCell ref="A32:A34"/>
    <mergeCell ref="B32:B34"/>
    <mergeCell ref="C32:C34"/>
    <mergeCell ref="D32:D34"/>
    <mergeCell ref="H32:H34"/>
    <mergeCell ref="J32:J34"/>
    <mergeCell ref="A30:A31"/>
    <mergeCell ref="B30:B31"/>
    <mergeCell ref="C30:C31"/>
    <mergeCell ref="D30:D31"/>
    <mergeCell ref="H30:H31"/>
    <mergeCell ref="J30:J31"/>
    <mergeCell ref="A38:A41"/>
    <mergeCell ref="B38:B41"/>
    <mergeCell ref="C38:C41"/>
    <mergeCell ref="D38:D41"/>
    <mergeCell ref="H38:H41"/>
    <mergeCell ref="J38:J41"/>
    <mergeCell ref="A35:A37"/>
    <mergeCell ref="B35:B37"/>
    <mergeCell ref="C35:C37"/>
    <mergeCell ref="D35:D37"/>
    <mergeCell ref="H35:H37"/>
    <mergeCell ref="J35:J37"/>
    <mergeCell ref="H53:H55"/>
    <mergeCell ref="J53:J55"/>
    <mergeCell ref="A50:A52"/>
    <mergeCell ref="H50:H52"/>
    <mergeCell ref="J50:J52"/>
    <mergeCell ref="A43:A45"/>
    <mergeCell ref="B43:B45"/>
    <mergeCell ref="C43:C45"/>
    <mergeCell ref="D43:D45"/>
    <mergeCell ref="H43:H45"/>
    <mergeCell ref="J43:J45"/>
    <mergeCell ref="B50:B52"/>
    <mergeCell ref="C50:C52"/>
    <mergeCell ref="D50:D52"/>
    <mergeCell ref="A53:A55"/>
    <mergeCell ref="B53:B55"/>
    <mergeCell ref="C53:C55"/>
    <mergeCell ref="D53:D55"/>
    <mergeCell ref="A56:A58"/>
    <mergeCell ref="B56:B58"/>
    <mergeCell ref="C56:C58"/>
    <mergeCell ref="D56:D58"/>
    <mergeCell ref="H56:H58"/>
    <mergeCell ref="J56:J58"/>
    <mergeCell ref="A74:A76"/>
    <mergeCell ref="B74:B76"/>
    <mergeCell ref="A65:A67"/>
    <mergeCell ref="B65:B67"/>
    <mergeCell ref="D65:D67"/>
    <mergeCell ref="J65:J67"/>
    <mergeCell ref="C65:C67"/>
    <mergeCell ref="H65:H67"/>
    <mergeCell ref="A59:A61"/>
    <mergeCell ref="B59:B61"/>
    <mergeCell ref="B68:B70"/>
    <mergeCell ref="C74:C76"/>
    <mergeCell ref="D74:D76"/>
    <mergeCell ref="J74:J76"/>
    <mergeCell ref="H74:H76"/>
    <mergeCell ref="A62:A64"/>
    <mergeCell ref="B62:B64"/>
    <mergeCell ref="H62:H64"/>
    <mergeCell ref="A83:A85"/>
    <mergeCell ref="B83:B85"/>
    <mergeCell ref="C83:C85"/>
    <mergeCell ref="D83:D85"/>
    <mergeCell ref="A77:A79"/>
    <mergeCell ref="B77:B79"/>
    <mergeCell ref="C77:C79"/>
    <mergeCell ref="J62:J64"/>
    <mergeCell ref="H59:H61"/>
    <mergeCell ref="J59:J61"/>
    <mergeCell ref="C59:C61"/>
    <mergeCell ref="D59:D61"/>
    <mergeCell ref="C62:C64"/>
    <mergeCell ref="D62:D64"/>
    <mergeCell ref="C68:C70"/>
    <mergeCell ref="D68:D70"/>
    <mergeCell ref="H68:H70"/>
    <mergeCell ref="J68:J70"/>
    <mergeCell ref="D77:D79"/>
    <mergeCell ref="A71:A73"/>
    <mergeCell ref="B71:B73"/>
    <mergeCell ref="C71:C73"/>
    <mergeCell ref="D71:D73"/>
    <mergeCell ref="H71:H73"/>
    <mergeCell ref="J71:J73"/>
    <mergeCell ref="A68:A70"/>
    <mergeCell ref="H86:H88"/>
    <mergeCell ref="J86:J88"/>
    <mergeCell ref="H77:H79"/>
    <mergeCell ref="J77:J79"/>
    <mergeCell ref="A80:A82"/>
    <mergeCell ref="B80:B82"/>
    <mergeCell ref="C80:C82"/>
    <mergeCell ref="D80:D82"/>
    <mergeCell ref="H80:H82"/>
    <mergeCell ref="J80:J82"/>
    <mergeCell ref="H83:H85"/>
    <mergeCell ref="J83:J85"/>
    <mergeCell ref="A86:A88"/>
    <mergeCell ref="B86:B88"/>
    <mergeCell ref="C86:C88"/>
    <mergeCell ref="D86:D88"/>
  </mergeCells>
  <pageMargins left="0.78740157480314965" right="0.39370078740157483" top="0.78740157480314965" bottom="0.78740157480314965" header="0.31496062992125984" footer="0.39370078740157483"/>
  <pageSetup paperSize="9" scale="62" firstPageNumber="124" orientation="landscape" useFirstPageNumber="1" r:id="rId1"/>
  <headerFooter>
    <oddFooter>&amp;R&amp;"Times New Roman,обычный"&amp;14&amp;P</oddFooter>
  </headerFooter>
  <rowBreaks count="2" manualBreakCount="2">
    <brk id="49" max="16383" man="1"/>
    <brk id="70" max="16383" man="1"/>
  </rowBreaks>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N63"/>
  <sheetViews>
    <sheetView topLeftCell="A25" zoomScale="66" zoomScaleNormal="66" zoomScalePageLayoutView="40" workbookViewId="0">
      <selection activeCell="G26" sqref="G26"/>
    </sheetView>
  </sheetViews>
  <sheetFormatPr defaultColWidth="9.140625" defaultRowHeight="15" x14ac:dyDescent="0.25"/>
  <cols>
    <col min="1" max="1" width="8.7109375" style="485" customWidth="1"/>
    <col min="2" max="2" width="45.7109375" style="485" customWidth="1"/>
    <col min="3" max="3" width="15.7109375" style="485" customWidth="1"/>
    <col min="4" max="5" width="17.7109375" style="485" customWidth="1"/>
    <col min="6" max="6" width="13.7109375" style="485" customWidth="1"/>
    <col min="7" max="7" width="35.7109375" style="485" customWidth="1"/>
    <col min="8" max="8" width="17.7109375" style="485" customWidth="1"/>
    <col min="9" max="9" width="13.7109375" style="485" customWidth="1"/>
    <col min="10" max="10" width="29.5703125" style="485" customWidth="1"/>
    <col min="11" max="16384" width="9.140625" style="485"/>
  </cols>
  <sheetData>
    <row r="1" spans="1:10" ht="43.5" customHeight="1" x14ac:dyDescent="0.25">
      <c r="A1" s="1956" t="s">
        <v>1550</v>
      </c>
      <c r="B1" s="1956"/>
      <c r="C1" s="1956"/>
      <c r="D1" s="1956"/>
      <c r="E1" s="1956"/>
      <c r="F1" s="1956"/>
      <c r="G1" s="1956"/>
      <c r="H1" s="1956"/>
      <c r="I1" s="1956"/>
      <c r="J1" s="1956"/>
    </row>
    <row r="2" spans="1:10" ht="35.450000000000003" customHeight="1" x14ac:dyDescent="0.25">
      <c r="A2" s="1956" t="s">
        <v>372</v>
      </c>
      <c r="B2" s="1956"/>
      <c r="C2" s="1956"/>
      <c r="D2" s="1956"/>
      <c r="E2" s="1956"/>
      <c r="F2" s="1956"/>
      <c r="G2" s="1956"/>
      <c r="H2" s="1956"/>
      <c r="I2" s="1956"/>
      <c r="J2" s="1956"/>
    </row>
    <row r="3" spans="1:10" ht="20.45" customHeight="1" x14ac:dyDescent="0.25">
      <c r="A3" s="1956" t="s">
        <v>1473</v>
      </c>
      <c r="B3" s="1956"/>
      <c r="C3" s="1956"/>
      <c r="D3" s="1956"/>
      <c r="E3" s="1956"/>
      <c r="F3" s="1956"/>
      <c r="G3" s="1956"/>
      <c r="H3" s="1956"/>
      <c r="I3" s="1956"/>
      <c r="J3" s="1956"/>
    </row>
    <row r="4" spans="1:10" ht="10.5" customHeight="1" x14ac:dyDescent="0.3">
      <c r="A4" s="157"/>
      <c r="B4" s="158"/>
      <c r="C4" s="158"/>
      <c r="D4" s="158"/>
      <c r="E4" s="158"/>
      <c r="F4" s="158"/>
      <c r="G4" s="471"/>
      <c r="H4" s="471"/>
      <c r="I4" s="471"/>
      <c r="J4" s="471"/>
    </row>
    <row r="5" spans="1:10" ht="117.75" customHeight="1" x14ac:dyDescent="0.25">
      <c r="A5" s="470" t="s">
        <v>1</v>
      </c>
      <c r="B5" s="98" t="s">
        <v>2</v>
      </c>
      <c r="C5" s="98" t="s">
        <v>3</v>
      </c>
      <c r="D5" s="99" t="s">
        <v>1459</v>
      </c>
      <c r="E5" s="100" t="s">
        <v>1460</v>
      </c>
      <c r="F5" s="100" t="s">
        <v>4</v>
      </c>
      <c r="G5" s="98" t="s">
        <v>5</v>
      </c>
      <c r="H5" s="98" t="s">
        <v>1461</v>
      </c>
      <c r="I5" s="98" t="s">
        <v>6</v>
      </c>
      <c r="J5" s="98" t="s">
        <v>7</v>
      </c>
    </row>
    <row r="6" spans="1:10" ht="18" customHeight="1" x14ac:dyDescent="0.25">
      <c r="A6" s="98">
        <v>1</v>
      </c>
      <c r="B6" s="98">
        <v>2</v>
      </c>
      <c r="C6" s="98">
        <v>3</v>
      </c>
      <c r="D6" s="98">
        <v>4</v>
      </c>
      <c r="E6" s="98">
        <v>5</v>
      </c>
      <c r="F6" s="98">
        <v>6</v>
      </c>
      <c r="G6" s="98">
        <v>7</v>
      </c>
      <c r="H6" s="98">
        <v>8</v>
      </c>
      <c r="I6" s="98">
        <v>9</v>
      </c>
      <c r="J6" s="98">
        <v>10</v>
      </c>
    </row>
    <row r="7" spans="1:10" ht="38.25" customHeight="1" x14ac:dyDescent="0.25">
      <c r="A7" s="1856" t="s">
        <v>1224</v>
      </c>
      <c r="B7" s="1856"/>
      <c r="C7" s="1856"/>
      <c r="D7" s="1856"/>
      <c r="E7" s="1856"/>
      <c r="F7" s="1856"/>
      <c r="G7" s="1856"/>
      <c r="H7" s="1856"/>
      <c r="I7" s="1856"/>
      <c r="J7" s="1856"/>
    </row>
    <row r="8" spans="1:10" ht="37.5" customHeight="1" x14ac:dyDescent="0.25">
      <c r="A8" s="2795" t="s">
        <v>9</v>
      </c>
      <c r="B8" s="2798" t="s">
        <v>1225</v>
      </c>
      <c r="C8" s="426" t="s">
        <v>15</v>
      </c>
      <c r="D8" s="755">
        <f>D9+D10</f>
        <v>0</v>
      </c>
      <c r="E8" s="766">
        <f>E9+E10</f>
        <v>0</v>
      </c>
      <c r="F8" s="755">
        <v>0</v>
      </c>
      <c r="G8" s="2799"/>
      <c r="H8" s="755">
        <f>H9+H10</f>
        <v>0</v>
      </c>
      <c r="I8" s="755">
        <v>0</v>
      </c>
      <c r="J8" s="2802"/>
    </row>
    <row r="9" spans="1:10" ht="81" customHeight="1" x14ac:dyDescent="0.25">
      <c r="A9" s="2796"/>
      <c r="B9" s="2798"/>
      <c r="C9" s="762" t="s">
        <v>16</v>
      </c>
      <c r="D9" s="755">
        <f>D12</f>
        <v>0</v>
      </c>
      <c r="E9" s="755">
        <f>E12</f>
        <v>0</v>
      </c>
      <c r="F9" s="755">
        <v>0</v>
      </c>
      <c r="G9" s="2800"/>
      <c r="H9" s="755">
        <f>E9</f>
        <v>0</v>
      </c>
      <c r="I9" s="755">
        <v>0</v>
      </c>
      <c r="J9" s="2803"/>
    </row>
    <row r="10" spans="1:10" ht="100.5" customHeight="1" x14ac:dyDescent="0.25">
      <c r="A10" s="2797"/>
      <c r="B10" s="2798"/>
      <c r="C10" s="762" t="s">
        <v>19</v>
      </c>
      <c r="D10" s="755">
        <f>D13</f>
        <v>0</v>
      </c>
      <c r="E10" s="755">
        <f>E13</f>
        <v>0</v>
      </c>
      <c r="F10" s="766">
        <v>0</v>
      </c>
      <c r="G10" s="2801"/>
      <c r="H10" s="755">
        <f>E10</f>
        <v>0</v>
      </c>
      <c r="I10" s="766">
        <v>0</v>
      </c>
      <c r="J10" s="2804"/>
    </row>
    <row r="11" spans="1:10" ht="30" customHeight="1" x14ac:dyDescent="0.25">
      <c r="A11" s="2793" t="s">
        <v>21</v>
      </c>
      <c r="B11" s="2794" t="s">
        <v>1226</v>
      </c>
      <c r="C11" s="1038" t="s">
        <v>15</v>
      </c>
      <c r="D11" s="1096">
        <f>D12+D13</f>
        <v>0</v>
      </c>
      <c r="E11" s="1096">
        <f>E12+E13</f>
        <v>0</v>
      </c>
      <c r="F11" s="1096">
        <v>0</v>
      </c>
      <c r="G11" s="1097"/>
      <c r="H11" s="1096">
        <f>E11</f>
        <v>0</v>
      </c>
      <c r="I11" s="1096">
        <v>0</v>
      </c>
      <c r="J11" s="2772" t="s">
        <v>1870</v>
      </c>
    </row>
    <row r="12" spans="1:10" ht="78" customHeight="1" x14ac:dyDescent="0.25">
      <c r="A12" s="2793"/>
      <c r="B12" s="2794"/>
      <c r="C12" s="1054" t="s">
        <v>16</v>
      </c>
      <c r="D12" s="1098">
        <v>0</v>
      </c>
      <c r="E12" s="1098">
        <v>0</v>
      </c>
      <c r="F12" s="1098">
        <v>0</v>
      </c>
      <c r="G12" s="2805"/>
      <c r="H12" s="1098">
        <f t="shared" ref="H12:H13" si="0">E12</f>
        <v>0</v>
      </c>
      <c r="I12" s="1098">
        <v>0</v>
      </c>
      <c r="J12" s="2772"/>
    </row>
    <row r="13" spans="1:10" ht="183.75" customHeight="1" x14ac:dyDescent="0.25">
      <c r="A13" s="2793"/>
      <c r="B13" s="2794"/>
      <c r="C13" s="1054" t="s">
        <v>19</v>
      </c>
      <c r="D13" s="1098">
        <v>0</v>
      </c>
      <c r="E13" s="1098">
        <v>0</v>
      </c>
      <c r="F13" s="1098">
        <v>0</v>
      </c>
      <c r="G13" s="2805"/>
      <c r="H13" s="1098">
        <f t="shared" si="0"/>
        <v>0</v>
      </c>
      <c r="I13" s="1098">
        <v>0</v>
      </c>
      <c r="J13" s="2772"/>
    </row>
    <row r="14" spans="1:10" ht="34.5" customHeight="1" x14ac:dyDescent="0.25">
      <c r="A14" s="2775" t="s">
        <v>12</v>
      </c>
      <c r="B14" s="2776" t="s">
        <v>1227</v>
      </c>
      <c r="C14" s="1054" t="s">
        <v>15</v>
      </c>
      <c r="D14" s="1001">
        <f>D15+D16</f>
        <v>845</v>
      </c>
      <c r="E14" s="1001">
        <f>E15+E16</f>
        <v>0</v>
      </c>
      <c r="F14" s="1001">
        <v>0</v>
      </c>
      <c r="G14" s="2789"/>
      <c r="H14" s="1001">
        <f>H15+H16</f>
        <v>0</v>
      </c>
      <c r="I14" s="1001">
        <v>0</v>
      </c>
      <c r="J14" s="2790"/>
    </row>
    <row r="15" spans="1:10" ht="88.5" customHeight="1" x14ac:dyDescent="0.25">
      <c r="A15" s="2775"/>
      <c r="B15" s="2776"/>
      <c r="C15" s="1054" t="s">
        <v>16</v>
      </c>
      <c r="D15" s="1001">
        <f>D18</f>
        <v>0</v>
      </c>
      <c r="E15" s="1001">
        <f>E18</f>
        <v>0</v>
      </c>
      <c r="F15" s="1001">
        <v>0</v>
      </c>
      <c r="G15" s="2789"/>
      <c r="H15" s="1001">
        <f>H18</f>
        <v>0</v>
      </c>
      <c r="I15" s="1001">
        <v>0</v>
      </c>
      <c r="J15" s="2790"/>
    </row>
    <row r="16" spans="1:10" ht="99" customHeight="1" x14ac:dyDescent="0.25">
      <c r="A16" s="2775"/>
      <c r="B16" s="2776"/>
      <c r="C16" s="1054" t="s">
        <v>19</v>
      </c>
      <c r="D16" s="1001">
        <f>D19</f>
        <v>845</v>
      </c>
      <c r="E16" s="1001">
        <f>E19</f>
        <v>0</v>
      </c>
      <c r="F16" s="1001">
        <v>0</v>
      </c>
      <c r="G16" s="2789"/>
      <c r="H16" s="1001">
        <f>H19</f>
        <v>0</v>
      </c>
      <c r="I16" s="1001">
        <v>0</v>
      </c>
      <c r="J16" s="2790"/>
    </row>
    <row r="17" spans="1:14" ht="39" customHeight="1" x14ac:dyDescent="0.25">
      <c r="A17" s="2778" t="s">
        <v>13</v>
      </c>
      <c r="B17" s="2678" t="s">
        <v>1228</v>
      </c>
      <c r="C17" s="1050" t="s">
        <v>15</v>
      </c>
      <c r="D17" s="1056">
        <f>D18+D19</f>
        <v>845</v>
      </c>
      <c r="E17" s="1056">
        <f>E18+E19</f>
        <v>0</v>
      </c>
      <c r="F17" s="1056">
        <v>0</v>
      </c>
      <c r="G17" s="2189"/>
      <c r="H17" s="1056">
        <f>H18+H19</f>
        <v>0</v>
      </c>
      <c r="I17" s="1056">
        <v>0</v>
      </c>
      <c r="J17" s="2792" t="s">
        <v>1561</v>
      </c>
    </row>
    <row r="18" spans="1:14" ht="88.5" customHeight="1" x14ac:dyDescent="0.25">
      <c r="A18" s="2778"/>
      <c r="B18" s="2678"/>
      <c r="C18" s="1050" t="s">
        <v>16</v>
      </c>
      <c r="D18" s="1056">
        <v>0</v>
      </c>
      <c r="E18" s="1056">
        <v>0</v>
      </c>
      <c r="F18" s="1056">
        <v>0</v>
      </c>
      <c r="G18" s="2189"/>
      <c r="H18" s="1056">
        <v>0</v>
      </c>
      <c r="I18" s="1056">
        <v>0</v>
      </c>
      <c r="J18" s="2792"/>
    </row>
    <row r="19" spans="1:14" ht="408.75" customHeight="1" x14ac:dyDescent="0.25">
      <c r="A19" s="2778"/>
      <c r="B19" s="2678"/>
      <c r="C19" s="1050" t="s">
        <v>19</v>
      </c>
      <c r="D19" s="1056">
        <v>845</v>
      </c>
      <c r="E19" s="1056">
        <v>0</v>
      </c>
      <c r="F19" s="1056">
        <v>0</v>
      </c>
      <c r="G19" s="2189"/>
      <c r="H19" s="1056">
        <v>0</v>
      </c>
      <c r="I19" s="1056">
        <v>0</v>
      </c>
      <c r="J19" s="2792"/>
    </row>
    <row r="20" spans="1:14" ht="291.75" customHeight="1" x14ac:dyDescent="0.25">
      <c r="A20" s="1154"/>
      <c r="B20" s="1155" t="s">
        <v>1563</v>
      </c>
      <c r="C20" s="1156"/>
      <c r="D20" s="1157"/>
      <c r="E20" s="1157"/>
      <c r="F20" s="1157"/>
      <c r="G20" s="1158"/>
      <c r="H20" s="1157"/>
      <c r="I20" s="1157"/>
      <c r="J20" s="1159" t="s">
        <v>1562</v>
      </c>
    </row>
    <row r="21" spans="1:14" ht="27.75" customHeight="1" x14ac:dyDescent="0.25">
      <c r="A21" s="2775"/>
      <c r="B21" s="2783" t="s">
        <v>38</v>
      </c>
      <c r="C21" s="1054" t="s">
        <v>15</v>
      </c>
      <c r="D21" s="1001">
        <f>D22+D23</f>
        <v>845</v>
      </c>
      <c r="E21" s="1001">
        <f>E22+E23</f>
        <v>0</v>
      </c>
      <c r="F21" s="1001">
        <f t="shared" ref="F21:F23" si="1">E21/D21*100</f>
        <v>0</v>
      </c>
      <c r="G21" s="2791"/>
      <c r="H21" s="1001">
        <f>H22+H23</f>
        <v>0</v>
      </c>
      <c r="I21" s="1001">
        <f t="shared" ref="I21:I29" si="2">H21/D21*100</f>
        <v>0</v>
      </c>
      <c r="J21" s="2773"/>
    </row>
    <row r="22" spans="1:14" ht="76.5" customHeight="1" x14ac:dyDescent="0.25">
      <c r="A22" s="2775"/>
      <c r="B22" s="2783"/>
      <c r="C22" s="1054" t="s">
        <v>16</v>
      </c>
      <c r="D22" s="1001">
        <f>D9+D15</f>
        <v>0</v>
      </c>
      <c r="E22" s="1001">
        <f>E9+E15</f>
        <v>0</v>
      </c>
      <c r="F22" s="1001">
        <v>0</v>
      </c>
      <c r="G22" s="2791"/>
      <c r="H22" s="1001">
        <f>H9+H15</f>
        <v>0</v>
      </c>
      <c r="I22" s="1001">
        <v>0</v>
      </c>
      <c r="J22" s="2773"/>
    </row>
    <row r="23" spans="1:14" ht="100.5" customHeight="1" x14ac:dyDescent="0.25">
      <c r="A23" s="2775"/>
      <c r="B23" s="2783"/>
      <c r="C23" s="1054" t="s">
        <v>19</v>
      </c>
      <c r="D23" s="1001">
        <f>D10+D16</f>
        <v>845</v>
      </c>
      <c r="E23" s="1001">
        <f>E10+E16</f>
        <v>0</v>
      </c>
      <c r="F23" s="1001">
        <f t="shared" si="1"/>
        <v>0</v>
      </c>
      <c r="G23" s="2791"/>
      <c r="H23" s="1001">
        <f>H10+H16</f>
        <v>0</v>
      </c>
      <c r="I23" s="1001">
        <f t="shared" si="2"/>
        <v>0</v>
      </c>
      <c r="J23" s="2773"/>
    </row>
    <row r="24" spans="1:14" ht="27" customHeight="1" x14ac:dyDescent="0.25">
      <c r="A24" s="2774" t="s">
        <v>373</v>
      </c>
      <c r="B24" s="2774"/>
      <c r="C24" s="2774"/>
      <c r="D24" s="2774"/>
      <c r="E24" s="2774"/>
      <c r="F24" s="2774"/>
      <c r="G24" s="2774"/>
      <c r="H24" s="2774"/>
      <c r="I24" s="2774"/>
      <c r="J24" s="2774"/>
    </row>
    <row r="25" spans="1:14" ht="96.75" customHeight="1" x14ac:dyDescent="0.25">
      <c r="A25" s="763" t="s">
        <v>9</v>
      </c>
      <c r="B25" s="754" t="s">
        <v>508</v>
      </c>
      <c r="C25" s="762" t="s">
        <v>19</v>
      </c>
      <c r="D25" s="758">
        <f>D26+D27+D28+D29</f>
        <v>34836.400000000001</v>
      </c>
      <c r="E25" s="758">
        <f>E26+E27+E28+E29</f>
        <v>5999.4439999999995</v>
      </c>
      <c r="F25" s="758">
        <f t="shared" ref="F25:F29" si="3">E25/D25*100</f>
        <v>17.221768035732737</v>
      </c>
      <c r="G25" s="756"/>
      <c r="H25" s="331">
        <f>H26+H27+H28+H29</f>
        <v>5999.4439999999995</v>
      </c>
      <c r="I25" s="758">
        <f t="shared" si="2"/>
        <v>17.221768035732737</v>
      </c>
      <c r="J25" s="764"/>
    </row>
    <row r="26" spans="1:14" ht="229.5" customHeight="1" x14ac:dyDescent="0.25">
      <c r="A26" s="472" t="s">
        <v>21</v>
      </c>
      <c r="B26" s="454" t="s">
        <v>1229</v>
      </c>
      <c r="C26" s="387" t="s">
        <v>19</v>
      </c>
      <c r="D26" s="486">
        <v>16061.4</v>
      </c>
      <c r="E26" s="248">
        <v>4015.35</v>
      </c>
      <c r="F26" s="486">
        <f t="shared" si="3"/>
        <v>25</v>
      </c>
      <c r="G26" s="223" t="s">
        <v>1995</v>
      </c>
      <c r="H26" s="248">
        <f>E26</f>
        <v>4015.35</v>
      </c>
      <c r="I26" s="486">
        <f t="shared" si="2"/>
        <v>25</v>
      </c>
      <c r="J26" s="469"/>
    </row>
    <row r="27" spans="1:14" ht="123.75" customHeight="1" x14ac:dyDescent="0.25">
      <c r="A27" s="1048" t="s">
        <v>25</v>
      </c>
      <c r="B27" s="1051" t="s">
        <v>702</v>
      </c>
      <c r="C27" s="1050" t="s">
        <v>19</v>
      </c>
      <c r="D27" s="1056">
        <v>1475</v>
      </c>
      <c r="E27" s="1057">
        <v>335.315</v>
      </c>
      <c r="F27" s="1056">
        <f t="shared" si="3"/>
        <v>22.733220338983052</v>
      </c>
      <c r="G27" s="1050" t="s">
        <v>703</v>
      </c>
      <c r="H27" s="1057">
        <f>E27</f>
        <v>335.315</v>
      </c>
      <c r="I27" s="1056">
        <f t="shared" si="2"/>
        <v>22.733220338983052</v>
      </c>
      <c r="J27" s="1127" t="s">
        <v>1412</v>
      </c>
      <c r="M27" s="87"/>
      <c r="N27" s="87"/>
    </row>
    <row r="28" spans="1:14" ht="387.75" customHeight="1" x14ac:dyDescent="0.25">
      <c r="A28" s="1048" t="s">
        <v>26</v>
      </c>
      <c r="B28" s="1051" t="s">
        <v>704</v>
      </c>
      <c r="C28" s="1050" t="s">
        <v>19</v>
      </c>
      <c r="D28" s="1056">
        <v>16500</v>
      </c>
      <c r="E28" s="1057">
        <v>1648.779</v>
      </c>
      <c r="F28" s="1056">
        <f t="shared" si="3"/>
        <v>9.9925999999999995</v>
      </c>
      <c r="G28" s="1050" t="s">
        <v>1333</v>
      </c>
      <c r="H28" s="1057">
        <f>E28</f>
        <v>1648.779</v>
      </c>
      <c r="I28" s="1056">
        <f t="shared" si="2"/>
        <v>9.9925999999999995</v>
      </c>
      <c r="J28" s="1084" t="s">
        <v>1553</v>
      </c>
      <c r="M28" s="87"/>
      <c r="N28" s="87"/>
    </row>
    <row r="29" spans="1:14" ht="113.25" customHeight="1" x14ac:dyDescent="0.25">
      <c r="A29" s="1048" t="s">
        <v>50</v>
      </c>
      <c r="B29" s="1051" t="s">
        <v>705</v>
      </c>
      <c r="C29" s="1050" t="s">
        <v>19</v>
      </c>
      <c r="D29" s="1056">
        <v>800</v>
      </c>
      <c r="E29" s="1057">
        <v>0</v>
      </c>
      <c r="F29" s="1056">
        <f t="shared" si="3"/>
        <v>0</v>
      </c>
      <c r="G29" s="967" t="s">
        <v>1554</v>
      </c>
      <c r="H29" s="968">
        <f>E29</f>
        <v>0</v>
      </c>
      <c r="I29" s="968">
        <f t="shared" si="2"/>
        <v>0</v>
      </c>
      <c r="J29" s="967" t="s">
        <v>1555</v>
      </c>
    </row>
    <row r="30" spans="1:14" ht="211.5" customHeight="1" x14ac:dyDescent="0.25">
      <c r="A30" s="1048" t="s">
        <v>59</v>
      </c>
      <c r="B30" s="1051" t="s">
        <v>940</v>
      </c>
      <c r="C30" s="1050" t="s">
        <v>19</v>
      </c>
      <c r="D30" s="1056">
        <v>0</v>
      </c>
      <c r="E30" s="1056">
        <v>0</v>
      </c>
      <c r="F30" s="1056">
        <v>0</v>
      </c>
      <c r="G30" s="1050"/>
      <c r="H30" s="1056">
        <v>0</v>
      </c>
      <c r="I30" s="1056">
        <v>0</v>
      </c>
      <c r="J30" s="1050" t="s">
        <v>1556</v>
      </c>
    </row>
    <row r="31" spans="1:14" ht="97.5" customHeight="1" x14ac:dyDescent="0.25">
      <c r="A31" s="1085" t="s">
        <v>12</v>
      </c>
      <c r="B31" s="1053" t="s">
        <v>959</v>
      </c>
      <c r="C31" s="1054" t="s">
        <v>19</v>
      </c>
      <c r="D31" s="1055">
        <f>D32</f>
        <v>1100</v>
      </c>
      <c r="E31" s="1055">
        <f>E32</f>
        <v>0</v>
      </c>
      <c r="F31" s="1055">
        <v>0</v>
      </c>
      <c r="G31" s="1086"/>
      <c r="H31" s="1055">
        <f>H32</f>
        <v>0</v>
      </c>
      <c r="I31" s="1055">
        <v>0</v>
      </c>
      <c r="J31" s="1087"/>
    </row>
    <row r="32" spans="1:14" ht="369" customHeight="1" x14ac:dyDescent="0.25">
      <c r="A32" s="1048" t="s">
        <v>13</v>
      </c>
      <c r="B32" s="1051" t="s">
        <v>706</v>
      </c>
      <c r="C32" s="1050" t="s">
        <v>19</v>
      </c>
      <c r="D32" s="1056">
        <v>1100</v>
      </c>
      <c r="E32" s="1057">
        <v>0</v>
      </c>
      <c r="F32" s="1056">
        <v>0</v>
      </c>
      <c r="G32" s="1050" t="s">
        <v>1554</v>
      </c>
      <c r="H32" s="1057">
        <f>E32</f>
        <v>0</v>
      </c>
      <c r="I32" s="1056">
        <v>0</v>
      </c>
      <c r="J32" s="1084" t="s">
        <v>1555</v>
      </c>
    </row>
    <row r="33" spans="1:10" ht="106.5" customHeight="1" x14ac:dyDescent="0.25">
      <c r="A33" s="1085" t="s">
        <v>14</v>
      </c>
      <c r="B33" s="1053" t="s">
        <v>707</v>
      </c>
      <c r="C33" s="1054" t="s">
        <v>19</v>
      </c>
      <c r="D33" s="1055">
        <f>D34+D35+D36</f>
        <v>20892.900000000001</v>
      </c>
      <c r="E33" s="1055">
        <f>E34+E35+E36</f>
        <v>4310.1390000000001</v>
      </c>
      <c r="F33" s="1055">
        <f>E33/D33*100</f>
        <v>20.629682810907056</v>
      </c>
      <c r="G33" s="1086"/>
      <c r="H33" s="1058">
        <f>H34+H35+H36</f>
        <v>4310.1390000000001</v>
      </c>
      <c r="I33" s="1055">
        <f>H33/D33*100</f>
        <v>20.629682810907056</v>
      </c>
      <c r="J33" s="1087"/>
    </row>
    <row r="34" spans="1:10" ht="103.5" customHeight="1" x14ac:dyDescent="0.25">
      <c r="A34" s="1048" t="s">
        <v>17</v>
      </c>
      <c r="B34" s="1051" t="s">
        <v>374</v>
      </c>
      <c r="C34" s="1050" t="s">
        <v>19</v>
      </c>
      <c r="D34" s="1056">
        <v>300</v>
      </c>
      <c r="E34" s="1057">
        <v>54.543999999999997</v>
      </c>
      <c r="F34" s="1056">
        <f>E34/D34*100</f>
        <v>18.181333333333331</v>
      </c>
      <c r="G34" s="963" t="s">
        <v>1557</v>
      </c>
      <c r="H34" s="1057">
        <f>E34</f>
        <v>54.543999999999997</v>
      </c>
      <c r="I34" s="1056">
        <f>H34/D34*100</f>
        <v>18.181333333333331</v>
      </c>
      <c r="J34" s="967" t="s">
        <v>1558</v>
      </c>
    </row>
    <row r="35" spans="1:10" ht="184.5" customHeight="1" x14ac:dyDescent="0.25">
      <c r="A35" s="472" t="s">
        <v>204</v>
      </c>
      <c r="B35" s="454" t="s">
        <v>1390</v>
      </c>
      <c r="C35" s="387" t="s">
        <v>19</v>
      </c>
      <c r="D35" s="486">
        <v>0</v>
      </c>
      <c r="E35" s="486">
        <v>0</v>
      </c>
      <c r="F35" s="486">
        <v>0</v>
      </c>
      <c r="G35" s="192"/>
      <c r="H35" s="486">
        <v>0</v>
      </c>
      <c r="I35" s="486">
        <v>0</v>
      </c>
      <c r="J35" s="387" t="s">
        <v>392</v>
      </c>
    </row>
    <row r="36" spans="1:10" ht="381.75" customHeight="1" x14ac:dyDescent="0.25">
      <c r="A36" s="1767" t="s">
        <v>305</v>
      </c>
      <c r="B36" s="1764" t="s">
        <v>708</v>
      </c>
      <c r="C36" s="1765" t="s">
        <v>19</v>
      </c>
      <c r="D36" s="1766">
        <v>20592.900000000001</v>
      </c>
      <c r="E36" s="1768">
        <v>4255.5950000000003</v>
      </c>
      <c r="F36" s="1766">
        <f>E36/D36*100</f>
        <v>20.665350679117559</v>
      </c>
      <c r="G36" s="1756" t="s">
        <v>1873</v>
      </c>
      <c r="H36" s="1757">
        <f>E36</f>
        <v>4255.5950000000003</v>
      </c>
      <c r="I36" s="1766">
        <f>H36/D36*100</f>
        <v>20.665350679117559</v>
      </c>
      <c r="J36" s="1756" t="s">
        <v>1553</v>
      </c>
    </row>
    <row r="37" spans="1:10" ht="98.25" customHeight="1" x14ac:dyDescent="0.25">
      <c r="A37" s="1085" t="s">
        <v>111</v>
      </c>
      <c r="B37" s="1053" t="s">
        <v>709</v>
      </c>
      <c r="C37" s="1054" t="s">
        <v>19</v>
      </c>
      <c r="D37" s="1001">
        <f>D38</f>
        <v>0</v>
      </c>
      <c r="E37" s="1001">
        <f>E38</f>
        <v>0</v>
      </c>
      <c r="F37" s="1055">
        <v>0</v>
      </c>
      <c r="G37" s="1088"/>
      <c r="H37" s="1001">
        <f>H38</f>
        <v>0</v>
      </c>
      <c r="I37" s="1055">
        <v>0</v>
      </c>
      <c r="J37" s="1089"/>
    </row>
    <row r="38" spans="1:10" ht="139.5" customHeight="1" x14ac:dyDescent="0.25">
      <c r="A38" s="1048" t="s">
        <v>232</v>
      </c>
      <c r="B38" s="1051" t="s">
        <v>710</v>
      </c>
      <c r="C38" s="1050" t="s">
        <v>19</v>
      </c>
      <c r="D38" s="1044">
        <v>0</v>
      </c>
      <c r="E38" s="1044">
        <v>0</v>
      </c>
      <c r="F38" s="1056">
        <v>0</v>
      </c>
      <c r="G38" s="1050" t="s">
        <v>1358</v>
      </c>
      <c r="H38" s="1044">
        <v>0</v>
      </c>
      <c r="I38" s="1056">
        <v>0</v>
      </c>
      <c r="J38" s="1090"/>
    </row>
    <row r="39" spans="1:10" ht="23.25" customHeight="1" x14ac:dyDescent="0.25">
      <c r="A39" s="2775" t="s">
        <v>127</v>
      </c>
      <c r="B39" s="2776" t="s">
        <v>740</v>
      </c>
      <c r="C39" s="1054" t="s">
        <v>15</v>
      </c>
      <c r="D39" s="1055">
        <f>D40+D41+D42</f>
        <v>11297.683000000001</v>
      </c>
      <c r="E39" s="1055">
        <f>E40+E41+E42</f>
        <v>0</v>
      </c>
      <c r="F39" s="1055">
        <f t="shared" ref="F39:F63" si="4">E39/D39*100</f>
        <v>0</v>
      </c>
      <c r="G39" s="2777"/>
      <c r="H39" s="977">
        <f>H40+H41+H42</f>
        <v>0</v>
      </c>
      <c r="I39" s="1055">
        <f t="shared" ref="I39:I46" si="5">H39/D39*100</f>
        <v>0</v>
      </c>
      <c r="J39" s="2773"/>
    </row>
    <row r="40" spans="1:10" ht="60" customHeight="1" x14ac:dyDescent="0.25">
      <c r="A40" s="2775"/>
      <c r="B40" s="2776"/>
      <c r="C40" s="1054" t="s">
        <v>18</v>
      </c>
      <c r="D40" s="1055">
        <f t="shared" ref="D40:E42" si="6">D44+D48</f>
        <v>7826.8360000000002</v>
      </c>
      <c r="E40" s="1055">
        <f t="shared" si="6"/>
        <v>0</v>
      </c>
      <c r="F40" s="1055">
        <f t="shared" si="4"/>
        <v>0</v>
      </c>
      <c r="G40" s="2777"/>
      <c r="H40" s="977">
        <f>H44+H48</f>
        <v>0</v>
      </c>
      <c r="I40" s="1055">
        <f t="shared" si="5"/>
        <v>0</v>
      </c>
      <c r="J40" s="2773"/>
    </row>
    <row r="41" spans="1:10" ht="76.5" customHeight="1" x14ac:dyDescent="0.25">
      <c r="A41" s="2775"/>
      <c r="B41" s="2776"/>
      <c r="C41" s="1054" t="s">
        <v>16</v>
      </c>
      <c r="D41" s="1055">
        <f t="shared" si="6"/>
        <v>2608.953</v>
      </c>
      <c r="E41" s="1055">
        <f t="shared" si="6"/>
        <v>0</v>
      </c>
      <c r="F41" s="1055">
        <f t="shared" si="4"/>
        <v>0</v>
      </c>
      <c r="G41" s="2777"/>
      <c r="H41" s="977">
        <f>E41</f>
        <v>0</v>
      </c>
      <c r="I41" s="1055">
        <f t="shared" si="5"/>
        <v>0</v>
      </c>
      <c r="J41" s="2773"/>
    </row>
    <row r="42" spans="1:10" ht="96.75" customHeight="1" x14ac:dyDescent="0.25">
      <c r="A42" s="2775"/>
      <c r="B42" s="2776"/>
      <c r="C42" s="1054" t="s">
        <v>19</v>
      </c>
      <c r="D42" s="1055">
        <f t="shared" si="6"/>
        <v>861.89400000000001</v>
      </c>
      <c r="E42" s="1055">
        <f t="shared" si="6"/>
        <v>0</v>
      </c>
      <c r="F42" s="1055">
        <f t="shared" si="4"/>
        <v>0</v>
      </c>
      <c r="G42" s="2777"/>
      <c r="H42" s="977">
        <f>E42</f>
        <v>0</v>
      </c>
      <c r="I42" s="1055">
        <f t="shared" si="5"/>
        <v>0</v>
      </c>
      <c r="J42" s="2773"/>
    </row>
    <row r="43" spans="1:10" ht="28.5" customHeight="1" x14ac:dyDescent="0.25">
      <c r="A43" s="2778" t="s">
        <v>316</v>
      </c>
      <c r="B43" s="2678" t="s">
        <v>1230</v>
      </c>
      <c r="C43" s="1050" t="s">
        <v>15</v>
      </c>
      <c r="D43" s="1056">
        <f>D44+D45+D46</f>
        <v>10696.683000000001</v>
      </c>
      <c r="E43" s="1056">
        <f>E44+E45+E46</f>
        <v>0</v>
      </c>
      <c r="F43" s="1056">
        <f>E43/D43*100</f>
        <v>0</v>
      </c>
      <c r="G43" s="2772" t="s">
        <v>1559</v>
      </c>
      <c r="H43" s="968">
        <f>H44+H45+H46</f>
        <v>0</v>
      </c>
      <c r="I43" s="1056">
        <f t="shared" si="5"/>
        <v>0</v>
      </c>
      <c r="J43" s="2772" t="s">
        <v>1871</v>
      </c>
    </row>
    <row r="44" spans="1:10" ht="61.5" customHeight="1" x14ac:dyDescent="0.25">
      <c r="A44" s="2778"/>
      <c r="B44" s="2678"/>
      <c r="C44" s="1050" t="s">
        <v>18</v>
      </c>
      <c r="D44" s="1056">
        <v>7826.8360000000002</v>
      </c>
      <c r="E44" s="1056">
        <v>0</v>
      </c>
      <c r="F44" s="1056">
        <f>E44/D44*100</f>
        <v>0</v>
      </c>
      <c r="G44" s="2779"/>
      <c r="H44" s="968">
        <f>E44</f>
        <v>0</v>
      </c>
      <c r="I44" s="1056">
        <f t="shared" si="5"/>
        <v>0</v>
      </c>
      <c r="J44" s="2772"/>
    </row>
    <row r="45" spans="1:10" ht="83.25" customHeight="1" x14ac:dyDescent="0.25">
      <c r="A45" s="2778"/>
      <c r="B45" s="2678"/>
      <c r="C45" s="1050" t="s">
        <v>16</v>
      </c>
      <c r="D45" s="1056">
        <v>2608.953</v>
      </c>
      <c r="E45" s="1056">
        <v>0</v>
      </c>
      <c r="F45" s="1056">
        <f>E45/D45*100</f>
        <v>0</v>
      </c>
      <c r="G45" s="2779"/>
      <c r="H45" s="968">
        <f>E45</f>
        <v>0</v>
      </c>
      <c r="I45" s="1056">
        <f t="shared" si="5"/>
        <v>0</v>
      </c>
      <c r="J45" s="2772"/>
    </row>
    <row r="46" spans="1:10" ht="117" customHeight="1" x14ac:dyDescent="0.25">
      <c r="A46" s="2778"/>
      <c r="B46" s="2678"/>
      <c r="C46" s="1050" t="s">
        <v>19</v>
      </c>
      <c r="D46" s="1056">
        <v>260.89400000000001</v>
      </c>
      <c r="E46" s="1056">
        <v>0</v>
      </c>
      <c r="F46" s="1056">
        <f>E46/D46*100</f>
        <v>0</v>
      </c>
      <c r="G46" s="2779"/>
      <c r="H46" s="968">
        <f>E46</f>
        <v>0</v>
      </c>
      <c r="I46" s="1056">
        <f t="shared" si="5"/>
        <v>0</v>
      </c>
      <c r="J46" s="2772"/>
    </row>
    <row r="47" spans="1:10" ht="21.75" customHeight="1" x14ac:dyDescent="0.25">
      <c r="A47" s="2784" t="s">
        <v>317</v>
      </c>
      <c r="B47" s="2785" t="s">
        <v>1560</v>
      </c>
      <c r="C47" s="1050" t="s">
        <v>15</v>
      </c>
      <c r="D47" s="1056">
        <f>D48+D49+D50</f>
        <v>601</v>
      </c>
      <c r="E47" s="1056">
        <f>E48+E49+E50</f>
        <v>0</v>
      </c>
      <c r="F47" s="1056">
        <v>0</v>
      </c>
      <c r="G47" s="1153"/>
      <c r="H47" s="1056">
        <f>H48+H49+H50</f>
        <v>0</v>
      </c>
      <c r="I47" s="1056">
        <v>0</v>
      </c>
      <c r="J47" s="1049"/>
    </row>
    <row r="48" spans="1:10" ht="59.25" customHeight="1" x14ac:dyDescent="0.25">
      <c r="A48" s="2497"/>
      <c r="B48" s="2566"/>
      <c r="C48" s="1050" t="s">
        <v>18</v>
      </c>
      <c r="D48" s="1056">
        <v>0</v>
      </c>
      <c r="E48" s="1056">
        <v>0</v>
      </c>
      <c r="F48" s="1056">
        <v>0</v>
      </c>
      <c r="G48" s="1153"/>
      <c r="H48" s="1056">
        <v>0</v>
      </c>
      <c r="I48" s="1056">
        <v>0</v>
      </c>
      <c r="J48" s="2786" t="s">
        <v>1872</v>
      </c>
    </row>
    <row r="49" spans="1:10" ht="81" customHeight="1" x14ac:dyDescent="0.25">
      <c r="A49" s="2497"/>
      <c r="B49" s="2566"/>
      <c r="C49" s="1091" t="s">
        <v>16</v>
      </c>
      <c r="D49" s="1056">
        <v>0</v>
      </c>
      <c r="E49" s="1056">
        <v>0</v>
      </c>
      <c r="F49" s="1056">
        <v>0</v>
      </c>
      <c r="G49" s="1153"/>
      <c r="H49" s="1056">
        <v>0</v>
      </c>
      <c r="I49" s="1056">
        <v>0</v>
      </c>
      <c r="J49" s="2787"/>
    </row>
    <row r="50" spans="1:10" ht="99.75" customHeight="1" x14ac:dyDescent="0.25">
      <c r="A50" s="2498"/>
      <c r="B50" s="2567"/>
      <c r="C50" s="1091" t="s">
        <v>19</v>
      </c>
      <c r="D50" s="1056">
        <v>601</v>
      </c>
      <c r="E50" s="1056">
        <v>0</v>
      </c>
      <c r="F50" s="1056">
        <v>0</v>
      </c>
      <c r="G50" s="1092"/>
      <c r="H50" s="1056">
        <v>0</v>
      </c>
      <c r="I50" s="1056">
        <v>0</v>
      </c>
      <c r="J50" s="2788"/>
    </row>
    <row r="51" spans="1:10" ht="18" customHeight="1" x14ac:dyDescent="0.25">
      <c r="A51" s="2775"/>
      <c r="B51" s="2783" t="s">
        <v>63</v>
      </c>
      <c r="C51" s="1054" t="s">
        <v>15</v>
      </c>
      <c r="D51" s="1055">
        <f>D52+D53+D54</f>
        <v>68126.983000000007</v>
      </c>
      <c r="E51" s="1055">
        <f>E52+E53+E54</f>
        <v>10309.582999999999</v>
      </c>
      <c r="F51" s="1055">
        <f t="shared" si="4"/>
        <v>15.132892351918766</v>
      </c>
      <c r="G51" s="2777"/>
      <c r="H51" s="977">
        <f>H52+H53+H54</f>
        <v>10309.582999999999</v>
      </c>
      <c r="I51" s="1055">
        <f>H51/D51*100</f>
        <v>15.132892351918766</v>
      </c>
      <c r="J51" s="2773"/>
    </row>
    <row r="52" spans="1:10" ht="57" customHeight="1" x14ac:dyDescent="0.25">
      <c r="A52" s="2775"/>
      <c r="B52" s="2783"/>
      <c r="C52" s="1054" t="s">
        <v>18</v>
      </c>
      <c r="D52" s="1055">
        <f>D40</f>
        <v>7826.8360000000002</v>
      </c>
      <c r="E52" s="1055">
        <f>E40</f>
        <v>0</v>
      </c>
      <c r="F52" s="1055">
        <f t="shared" si="4"/>
        <v>0</v>
      </c>
      <c r="G52" s="2777"/>
      <c r="H52" s="977">
        <f>H40</f>
        <v>0</v>
      </c>
      <c r="I52" s="1055">
        <f t="shared" ref="I52:I63" si="7">H52/D52*100</f>
        <v>0</v>
      </c>
      <c r="J52" s="2773"/>
    </row>
    <row r="53" spans="1:10" ht="75.75" customHeight="1" x14ac:dyDescent="0.25">
      <c r="A53" s="2775"/>
      <c r="B53" s="2783"/>
      <c r="C53" s="1054" t="s">
        <v>16</v>
      </c>
      <c r="D53" s="1055">
        <f>D41</f>
        <v>2608.953</v>
      </c>
      <c r="E53" s="1055">
        <f>E41</f>
        <v>0</v>
      </c>
      <c r="F53" s="1055">
        <f t="shared" si="4"/>
        <v>0</v>
      </c>
      <c r="G53" s="2777"/>
      <c r="H53" s="977">
        <f>H41</f>
        <v>0</v>
      </c>
      <c r="I53" s="1055">
        <f t="shared" si="7"/>
        <v>0</v>
      </c>
      <c r="J53" s="2773"/>
    </row>
    <row r="54" spans="1:10" ht="94.5" customHeight="1" x14ac:dyDescent="0.25">
      <c r="A54" s="2775"/>
      <c r="B54" s="2783"/>
      <c r="C54" s="1054" t="s">
        <v>19</v>
      </c>
      <c r="D54" s="1055">
        <f>D25+D31+D33+D37+D42</f>
        <v>57691.194000000003</v>
      </c>
      <c r="E54" s="1055">
        <f>E25+E31+E33+E37+E42</f>
        <v>10309.582999999999</v>
      </c>
      <c r="F54" s="1055">
        <f t="shared" si="4"/>
        <v>17.870288834722327</v>
      </c>
      <c r="G54" s="2777"/>
      <c r="H54" s="977">
        <f>H25+H31+H33+H37+H42</f>
        <v>10309.582999999999</v>
      </c>
      <c r="I54" s="1055">
        <f t="shared" si="7"/>
        <v>17.870288834722327</v>
      </c>
      <c r="J54" s="2773"/>
    </row>
    <row r="55" spans="1:10" ht="26.25" customHeight="1" x14ac:dyDescent="0.25">
      <c r="A55" s="2783" t="s">
        <v>1231</v>
      </c>
      <c r="B55" s="2783"/>
      <c r="C55" s="2783"/>
      <c r="D55" s="2783"/>
      <c r="E55" s="2783"/>
      <c r="F55" s="2783"/>
      <c r="G55" s="2783"/>
      <c r="H55" s="2783"/>
      <c r="I55" s="2783"/>
      <c r="J55" s="2783"/>
    </row>
    <row r="56" spans="1:10" ht="98.25" customHeight="1" x14ac:dyDescent="0.25">
      <c r="A56" s="1052" t="s">
        <v>9</v>
      </c>
      <c r="B56" s="1093" t="s">
        <v>666</v>
      </c>
      <c r="C56" s="1054" t="s">
        <v>19</v>
      </c>
      <c r="D56" s="1055">
        <f>D57+D58</f>
        <v>223796.8</v>
      </c>
      <c r="E56" s="1055">
        <f>E57+E58</f>
        <v>52056</v>
      </c>
      <c r="F56" s="1055">
        <f t="shared" si="4"/>
        <v>23.260386207488224</v>
      </c>
      <c r="G56" s="1094"/>
      <c r="H56" s="1055">
        <f>H57+H58</f>
        <v>52056</v>
      </c>
      <c r="I56" s="1055">
        <f t="shared" si="7"/>
        <v>23.260386207488224</v>
      </c>
      <c r="J56" s="1095"/>
    </row>
    <row r="57" spans="1:10" ht="137.25" customHeight="1" x14ac:dyDescent="0.25">
      <c r="A57" s="1760" t="s">
        <v>21</v>
      </c>
      <c r="B57" s="1769" t="s">
        <v>1232</v>
      </c>
      <c r="C57" s="1763" t="s">
        <v>19</v>
      </c>
      <c r="D57" s="1476">
        <v>223796.8</v>
      </c>
      <c r="E57" s="1476">
        <v>52056</v>
      </c>
      <c r="F57" s="1476">
        <f t="shared" si="4"/>
        <v>23.260386207488224</v>
      </c>
      <c r="G57" s="1763" t="s">
        <v>1335</v>
      </c>
      <c r="H57" s="1476">
        <f>E57</f>
        <v>52056</v>
      </c>
      <c r="I57" s="1476">
        <f t="shared" si="7"/>
        <v>23.260386207488224</v>
      </c>
      <c r="J57" s="1801"/>
    </row>
    <row r="58" spans="1:10" ht="119.25" customHeight="1" x14ac:dyDescent="0.25">
      <c r="A58" s="1770" t="s">
        <v>25</v>
      </c>
      <c r="B58" s="1762" t="s">
        <v>1233</v>
      </c>
      <c r="C58" s="1763" t="s">
        <v>19</v>
      </c>
      <c r="D58" s="1476">
        <v>0</v>
      </c>
      <c r="E58" s="1476">
        <v>0</v>
      </c>
      <c r="F58" s="1476">
        <v>0</v>
      </c>
      <c r="G58" s="1802"/>
      <c r="H58" s="1476">
        <v>0</v>
      </c>
      <c r="I58" s="1476">
        <v>0</v>
      </c>
      <c r="J58" s="1763" t="s">
        <v>1556</v>
      </c>
    </row>
    <row r="59" spans="1:10" ht="157.5" customHeight="1" x14ac:dyDescent="0.25">
      <c r="A59" s="1798"/>
      <c r="B59" s="1761" t="s">
        <v>68</v>
      </c>
      <c r="C59" s="1759" t="s">
        <v>19</v>
      </c>
      <c r="D59" s="1754">
        <f>D56</f>
        <v>223796.8</v>
      </c>
      <c r="E59" s="1754">
        <f>E56</f>
        <v>52056</v>
      </c>
      <c r="F59" s="1755">
        <f t="shared" ref="F59" si="8">E59/D59*100</f>
        <v>23.260386207488224</v>
      </c>
      <c r="G59" s="1758"/>
      <c r="H59" s="1754">
        <f>H56</f>
        <v>52056</v>
      </c>
      <c r="I59" s="1754">
        <f t="shared" ref="I59" si="9">H59/D59*100</f>
        <v>23.260386207488224</v>
      </c>
      <c r="J59" s="1799"/>
    </row>
    <row r="60" spans="1:10" ht="27.75" customHeight="1" x14ac:dyDescent="0.25">
      <c r="A60" s="2780"/>
      <c r="B60" s="2781" t="s">
        <v>69</v>
      </c>
      <c r="C60" s="1800" t="s">
        <v>15</v>
      </c>
      <c r="D60" s="1754">
        <f>D61+D62+D63</f>
        <v>292768.783</v>
      </c>
      <c r="E60" s="1754">
        <f>E61+E62+E63</f>
        <v>62365.582999999999</v>
      </c>
      <c r="F60" s="1754">
        <f t="shared" si="4"/>
        <v>21.301992091144498</v>
      </c>
      <c r="G60" s="2311"/>
      <c r="H60" s="1754">
        <f>H61+H62+H63</f>
        <v>62365.582999999999</v>
      </c>
      <c r="I60" s="1754">
        <f t="shared" si="7"/>
        <v>21.301992091144498</v>
      </c>
      <c r="J60" s="2782"/>
    </row>
    <row r="61" spans="1:10" ht="57" customHeight="1" x14ac:dyDescent="0.25">
      <c r="A61" s="2780"/>
      <c r="B61" s="2781"/>
      <c r="C61" s="1759" t="s">
        <v>18</v>
      </c>
      <c r="D61" s="1754">
        <f>D52</f>
        <v>7826.8360000000002</v>
      </c>
      <c r="E61" s="1754">
        <f>E52</f>
        <v>0</v>
      </c>
      <c r="F61" s="1754">
        <f t="shared" si="4"/>
        <v>0</v>
      </c>
      <c r="G61" s="2311"/>
      <c r="H61" s="1754">
        <f>H52</f>
        <v>0</v>
      </c>
      <c r="I61" s="1754">
        <f t="shared" si="7"/>
        <v>0</v>
      </c>
      <c r="J61" s="2782"/>
    </row>
    <row r="62" spans="1:10" ht="78" customHeight="1" x14ac:dyDescent="0.25">
      <c r="A62" s="2780"/>
      <c r="B62" s="2781"/>
      <c r="C62" s="1759" t="s">
        <v>16</v>
      </c>
      <c r="D62" s="1754">
        <f>D22+D53</f>
        <v>2608.953</v>
      </c>
      <c r="E62" s="1754">
        <f>E22+E53</f>
        <v>0</v>
      </c>
      <c r="F62" s="1754">
        <f t="shared" si="4"/>
        <v>0</v>
      </c>
      <c r="G62" s="2311"/>
      <c r="H62" s="1754">
        <f>H22+H53</f>
        <v>0</v>
      </c>
      <c r="I62" s="1754">
        <f t="shared" si="7"/>
        <v>0</v>
      </c>
      <c r="J62" s="2782"/>
    </row>
    <row r="63" spans="1:10" ht="101.25" customHeight="1" x14ac:dyDescent="0.25">
      <c r="A63" s="2780"/>
      <c r="B63" s="2781"/>
      <c r="C63" s="1759" t="s">
        <v>19</v>
      </c>
      <c r="D63" s="1754">
        <f>D23+D54+D59</f>
        <v>282332.99400000001</v>
      </c>
      <c r="E63" s="1754">
        <f>E23+E54+E59</f>
        <v>62365.582999999999</v>
      </c>
      <c r="F63" s="1754">
        <f t="shared" si="4"/>
        <v>22.08937117707185</v>
      </c>
      <c r="G63" s="2311"/>
      <c r="H63" s="1754">
        <f>H23+H54+H59</f>
        <v>62365.582999999999</v>
      </c>
      <c r="I63" s="1754">
        <f t="shared" si="7"/>
        <v>22.08937117707185</v>
      </c>
      <c r="J63" s="2782"/>
    </row>
  </sheetData>
  <mergeCells count="45">
    <mergeCell ref="A11:A13"/>
    <mergeCell ref="B11:B13"/>
    <mergeCell ref="J11:J13"/>
    <mergeCell ref="A1:J1"/>
    <mergeCell ref="A2:J2"/>
    <mergeCell ref="A3:J3"/>
    <mergeCell ref="A7:J7"/>
    <mergeCell ref="A8:A10"/>
    <mergeCell ref="B8:B10"/>
    <mergeCell ref="G8:G10"/>
    <mergeCell ref="J8:J10"/>
    <mergeCell ref="G12:G13"/>
    <mergeCell ref="A14:A16"/>
    <mergeCell ref="B14:B16"/>
    <mergeCell ref="G14:G16"/>
    <mergeCell ref="J14:J16"/>
    <mergeCell ref="A21:A23"/>
    <mergeCell ref="B21:B23"/>
    <mergeCell ref="G21:G23"/>
    <mergeCell ref="J21:J23"/>
    <mergeCell ref="A17:A19"/>
    <mergeCell ref="B17:B19"/>
    <mergeCell ref="G17:G19"/>
    <mergeCell ref="J17:J19"/>
    <mergeCell ref="A47:A50"/>
    <mergeCell ref="B47:B50"/>
    <mergeCell ref="J48:J50"/>
    <mergeCell ref="A51:A54"/>
    <mergeCell ref="B51:B54"/>
    <mergeCell ref="G51:G54"/>
    <mergeCell ref="J51:J54"/>
    <mergeCell ref="A60:A63"/>
    <mergeCell ref="B60:B63"/>
    <mergeCell ref="G60:G63"/>
    <mergeCell ref="J60:J63"/>
    <mergeCell ref="A55:J55"/>
    <mergeCell ref="J43:J46"/>
    <mergeCell ref="J39:J42"/>
    <mergeCell ref="A24:J24"/>
    <mergeCell ref="A39:A42"/>
    <mergeCell ref="B39:B42"/>
    <mergeCell ref="G39:G42"/>
    <mergeCell ref="A43:A46"/>
    <mergeCell ref="B43:B46"/>
    <mergeCell ref="G43:G46"/>
  </mergeCells>
  <pageMargins left="0.78740157480314965" right="0.39370078740157483" top="0.78740157480314965" bottom="0.78740157480314965" header="0.39370078740157483" footer="0.39370078740157483"/>
  <pageSetup paperSize="9" scale="62" firstPageNumber="127" orientation="landscape" useFirstPageNumber="1" r:id="rId1"/>
  <headerFooter>
    <oddFooter>&amp;R&amp;"Times New Roman,обычный"&amp;14&amp;P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O71"/>
  <sheetViews>
    <sheetView topLeftCell="A57" zoomScale="70" zoomScaleNormal="70" zoomScalePageLayoutView="60" workbookViewId="0">
      <selection activeCell="M61" sqref="M61"/>
    </sheetView>
  </sheetViews>
  <sheetFormatPr defaultColWidth="8.7109375" defaultRowHeight="18" x14ac:dyDescent="0.25"/>
  <cols>
    <col min="1" max="1" width="8.7109375" style="30" customWidth="1"/>
    <col min="2" max="2" width="45.7109375" style="83" customWidth="1"/>
    <col min="3" max="3" width="15.7109375" style="83" customWidth="1"/>
    <col min="4" max="5" width="17.7109375" style="83" customWidth="1"/>
    <col min="6" max="6" width="12.7109375" style="83" customWidth="1"/>
    <col min="7" max="7" width="35.7109375" style="83" customWidth="1"/>
    <col min="8" max="8" width="17.7109375" style="83" customWidth="1"/>
    <col min="9" max="9" width="12.7109375" style="83" customWidth="1"/>
    <col min="10" max="10" width="30.7109375" style="83" customWidth="1"/>
    <col min="11" max="256" width="8.7109375" style="83"/>
    <col min="257" max="257" width="8.7109375" style="83" customWidth="1"/>
    <col min="258" max="258" width="45.7109375" style="83" customWidth="1"/>
    <col min="259" max="259" width="15.7109375" style="83" customWidth="1"/>
    <col min="260" max="261" width="17.7109375" style="83" customWidth="1"/>
    <col min="262" max="262" width="15.28515625" style="83" customWidth="1"/>
    <col min="263" max="263" width="35.7109375" style="83" customWidth="1"/>
    <col min="264" max="264" width="17.7109375" style="83" customWidth="1"/>
    <col min="265" max="265" width="15.28515625" style="83" customWidth="1"/>
    <col min="266" max="266" width="30.7109375" style="83" customWidth="1"/>
    <col min="267" max="512" width="8.7109375" style="83"/>
    <col min="513" max="513" width="8.7109375" style="83" customWidth="1"/>
    <col min="514" max="514" width="45.7109375" style="83" customWidth="1"/>
    <col min="515" max="515" width="15.7109375" style="83" customWidth="1"/>
    <col min="516" max="517" width="17.7109375" style="83" customWidth="1"/>
    <col min="518" max="518" width="15.28515625" style="83" customWidth="1"/>
    <col min="519" max="519" width="35.7109375" style="83" customWidth="1"/>
    <col min="520" max="520" width="17.7109375" style="83" customWidth="1"/>
    <col min="521" max="521" width="15.28515625" style="83" customWidth="1"/>
    <col min="522" max="522" width="30.7109375" style="83" customWidth="1"/>
    <col min="523" max="768" width="8.7109375" style="83"/>
    <col min="769" max="769" width="8.7109375" style="83" customWidth="1"/>
    <col min="770" max="770" width="45.7109375" style="83" customWidth="1"/>
    <col min="771" max="771" width="15.7109375" style="83" customWidth="1"/>
    <col min="772" max="773" width="17.7109375" style="83" customWidth="1"/>
    <col min="774" max="774" width="15.28515625" style="83" customWidth="1"/>
    <col min="775" max="775" width="35.7109375" style="83" customWidth="1"/>
    <col min="776" max="776" width="17.7109375" style="83" customWidth="1"/>
    <col min="777" max="777" width="15.28515625" style="83" customWidth="1"/>
    <col min="778" max="778" width="30.7109375" style="83" customWidth="1"/>
    <col min="779" max="1024" width="8.7109375" style="83"/>
    <col min="1025" max="1025" width="8.7109375" style="83" customWidth="1"/>
    <col min="1026" max="1026" width="45.7109375" style="83" customWidth="1"/>
    <col min="1027" max="1027" width="15.7109375" style="83" customWidth="1"/>
    <col min="1028" max="1029" width="17.7109375" style="83" customWidth="1"/>
    <col min="1030" max="1030" width="15.28515625" style="83" customWidth="1"/>
    <col min="1031" max="1031" width="35.7109375" style="83" customWidth="1"/>
    <col min="1032" max="1032" width="17.7109375" style="83" customWidth="1"/>
    <col min="1033" max="1033" width="15.28515625" style="83" customWidth="1"/>
    <col min="1034" max="1034" width="30.7109375" style="83" customWidth="1"/>
    <col min="1035" max="1280" width="8.7109375" style="83"/>
    <col min="1281" max="1281" width="8.7109375" style="83" customWidth="1"/>
    <col min="1282" max="1282" width="45.7109375" style="83" customWidth="1"/>
    <col min="1283" max="1283" width="15.7109375" style="83" customWidth="1"/>
    <col min="1284" max="1285" width="17.7109375" style="83" customWidth="1"/>
    <col min="1286" max="1286" width="15.28515625" style="83" customWidth="1"/>
    <col min="1287" max="1287" width="35.7109375" style="83" customWidth="1"/>
    <col min="1288" max="1288" width="17.7109375" style="83" customWidth="1"/>
    <col min="1289" max="1289" width="15.28515625" style="83" customWidth="1"/>
    <col min="1290" max="1290" width="30.7109375" style="83" customWidth="1"/>
    <col min="1291" max="1536" width="8.7109375" style="83"/>
    <col min="1537" max="1537" width="8.7109375" style="83" customWidth="1"/>
    <col min="1538" max="1538" width="45.7109375" style="83" customWidth="1"/>
    <col min="1539" max="1539" width="15.7109375" style="83" customWidth="1"/>
    <col min="1540" max="1541" width="17.7109375" style="83" customWidth="1"/>
    <col min="1542" max="1542" width="15.28515625" style="83" customWidth="1"/>
    <col min="1543" max="1543" width="35.7109375" style="83" customWidth="1"/>
    <col min="1544" max="1544" width="17.7109375" style="83" customWidth="1"/>
    <col min="1545" max="1545" width="15.28515625" style="83" customWidth="1"/>
    <col min="1546" max="1546" width="30.7109375" style="83" customWidth="1"/>
    <col min="1547" max="1792" width="8.7109375" style="83"/>
    <col min="1793" max="1793" width="8.7109375" style="83" customWidth="1"/>
    <col min="1794" max="1794" width="45.7109375" style="83" customWidth="1"/>
    <col min="1795" max="1795" width="15.7109375" style="83" customWidth="1"/>
    <col min="1796" max="1797" width="17.7109375" style="83" customWidth="1"/>
    <col min="1798" max="1798" width="15.28515625" style="83" customWidth="1"/>
    <col min="1799" max="1799" width="35.7109375" style="83" customWidth="1"/>
    <col min="1800" max="1800" width="17.7109375" style="83" customWidth="1"/>
    <col min="1801" max="1801" width="15.28515625" style="83" customWidth="1"/>
    <col min="1802" max="1802" width="30.7109375" style="83" customWidth="1"/>
    <col min="1803" max="2048" width="8.7109375" style="83"/>
    <col min="2049" max="2049" width="8.7109375" style="83" customWidth="1"/>
    <col min="2050" max="2050" width="45.7109375" style="83" customWidth="1"/>
    <col min="2051" max="2051" width="15.7109375" style="83" customWidth="1"/>
    <col min="2052" max="2053" width="17.7109375" style="83" customWidth="1"/>
    <col min="2054" max="2054" width="15.28515625" style="83" customWidth="1"/>
    <col min="2055" max="2055" width="35.7109375" style="83" customWidth="1"/>
    <col min="2056" max="2056" width="17.7109375" style="83" customWidth="1"/>
    <col min="2057" max="2057" width="15.28515625" style="83" customWidth="1"/>
    <col min="2058" max="2058" width="30.7109375" style="83" customWidth="1"/>
    <col min="2059" max="2304" width="8.7109375" style="83"/>
    <col min="2305" max="2305" width="8.7109375" style="83" customWidth="1"/>
    <col min="2306" max="2306" width="45.7109375" style="83" customWidth="1"/>
    <col min="2307" max="2307" width="15.7109375" style="83" customWidth="1"/>
    <col min="2308" max="2309" width="17.7109375" style="83" customWidth="1"/>
    <col min="2310" max="2310" width="15.28515625" style="83" customWidth="1"/>
    <col min="2311" max="2311" width="35.7109375" style="83" customWidth="1"/>
    <col min="2312" max="2312" width="17.7109375" style="83" customWidth="1"/>
    <col min="2313" max="2313" width="15.28515625" style="83" customWidth="1"/>
    <col min="2314" max="2314" width="30.7109375" style="83" customWidth="1"/>
    <col min="2315" max="2560" width="8.7109375" style="83"/>
    <col min="2561" max="2561" width="8.7109375" style="83" customWidth="1"/>
    <col min="2562" max="2562" width="45.7109375" style="83" customWidth="1"/>
    <col min="2563" max="2563" width="15.7109375" style="83" customWidth="1"/>
    <col min="2564" max="2565" width="17.7109375" style="83" customWidth="1"/>
    <col min="2566" max="2566" width="15.28515625" style="83" customWidth="1"/>
    <col min="2567" max="2567" width="35.7109375" style="83" customWidth="1"/>
    <col min="2568" max="2568" width="17.7109375" style="83" customWidth="1"/>
    <col min="2569" max="2569" width="15.28515625" style="83" customWidth="1"/>
    <col min="2570" max="2570" width="30.7109375" style="83" customWidth="1"/>
    <col min="2571" max="2816" width="8.7109375" style="83"/>
    <col min="2817" max="2817" width="8.7109375" style="83" customWidth="1"/>
    <col min="2818" max="2818" width="45.7109375" style="83" customWidth="1"/>
    <col min="2819" max="2819" width="15.7109375" style="83" customWidth="1"/>
    <col min="2820" max="2821" width="17.7109375" style="83" customWidth="1"/>
    <col min="2822" max="2822" width="15.28515625" style="83" customWidth="1"/>
    <col min="2823" max="2823" width="35.7109375" style="83" customWidth="1"/>
    <col min="2824" max="2824" width="17.7109375" style="83" customWidth="1"/>
    <col min="2825" max="2825" width="15.28515625" style="83" customWidth="1"/>
    <col min="2826" max="2826" width="30.7109375" style="83" customWidth="1"/>
    <col min="2827" max="3072" width="8.7109375" style="83"/>
    <col min="3073" max="3073" width="8.7109375" style="83" customWidth="1"/>
    <col min="3074" max="3074" width="45.7109375" style="83" customWidth="1"/>
    <col min="3075" max="3075" width="15.7109375" style="83" customWidth="1"/>
    <col min="3076" max="3077" width="17.7109375" style="83" customWidth="1"/>
    <col min="3078" max="3078" width="15.28515625" style="83" customWidth="1"/>
    <col min="3079" max="3079" width="35.7109375" style="83" customWidth="1"/>
    <col min="3080" max="3080" width="17.7109375" style="83" customWidth="1"/>
    <col min="3081" max="3081" width="15.28515625" style="83" customWidth="1"/>
    <col min="3082" max="3082" width="30.7109375" style="83" customWidth="1"/>
    <col min="3083" max="3328" width="8.7109375" style="83"/>
    <col min="3329" max="3329" width="8.7109375" style="83" customWidth="1"/>
    <col min="3330" max="3330" width="45.7109375" style="83" customWidth="1"/>
    <col min="3331" max="3331" width="15.7109375" style="83" customWidth="1"/>
    <col min="3332" max="3333" width="17.7109375" style="83" customWidth="1"/>
    <col min="3334" max="3334" width="15.28515625" style="83" customWidth="1"/>
    <col min="3335" max="3335" width="35.7109375" style="83" customWidth="1"/>
    <col min="3336" max="3336" width="17.7109375" style="83" customWidth="1"/>
    <col min="3337" max="3337" width="15.28515625" style="83" customWidth="1"/>
    <col min="3338" max="3338" width="30.7109375" style="83" customWidth="1"/>
    <col min="3339" max="3584" width="8.7109375" style="83"/>
    <col min="3585" max="3585" width="8.7109375" style="83" customWidth="1"/>
    <col min="3586" max="3586" width="45.7109375" style="83" customWidth="1"/>
    <col min="3587" max="3587" width="15.7109375" style="83" customWidth="1"/>
    <col min="3588" max="3589" width="17.7109375" style="83" customWidth="1"/>
    <col min="3590" max="3590" width="15.28515625" style="83" customWidth="1"/>
    <col min="3591" max="3591" width="35.7109375" style="83" customWidth="1"/>
    <col min="3592" max="3592" width="17.7109375" style="83" customWidth="1"/>
    <col min="3593" max="3593" width="15.28515625" style="83" customWidth="1"/>
    <col min="3594" max="3594" width="30.7109375" style="83" customWidth="1"/>
    <col min="3595" max="3840" width="8.7109375" style="83"/>
    <col min="3841" max="3841" width="8.7109375" style="83" customWidth="1"/>
    <col min="3842" max="3842" width="45.7109375" style="83" customWidth="1"/>
    <col min="3843" max="3843" width="15.7109375" style="83" customWidth="1"/>
    <col min="3844" max="3845" width="17.7109375" style="83" customWidth="1"/>
    <col min="3846" max="3846" width="15.28515625" style="83" customWidth="1"/>
    <col min="3847" max="3847" width="35.7109375" style="83" customWidth="1"/>
    <col min="3848" max="3848" width="17.7109375" style="83" customWidth="1"/>
    <col min="3849" max="3849" width="15.28515625" style="83" customWidth="1"/>
    <col min="3850" max="3850" width="30.7109375" style="83" customWidth="1"/>
    <col min="3851" max="4096" width="8.7109375" style="83"/>
    <col min="4097" max="4097" width="8.7109375" style="83" customWidth="1"/>
    <col min="4098" max="4098" width="45.7109375" style="83" customWidth="1"/>
    <col min="4099" max="4099" width="15.7109375" style="83" customWidth="1"/>
    <col min="4100" max="4101" width="17.7109375" style="83" customWidth="1"/>
    <col min="4102" max="4102" width="15.28515625" style="83" customWidth="1"/>
    <col min="4103" max="4103" width="35.7109375" style="83" customWidth="1"/>
    <col min="4104" max="4104" width="17.7109375" style="83" customWidth="1"/>
    <col min="4105" max="4105" width="15.28515625" style="83" customWidth="1"/>
    <col min="4106" max="4106" width="30.7109375" style="83" customWidth="1"/>
    <col min="4107" max="4352" width="8.7109375" style="83"/>
    <col min="4353" max="4353" width="8.7109375" style="83" customWidth="1"/>
    <col min="4354" max="4354" width="45.7109375" style="83" customWidth="1"/>
    <col min="4355" max="4355" width="15.7109375" style="83" customWidth="1"/>
    <col min="4356" max="4357" width="17.7109375" style="83" customWidth="1"/>
    <col min="4358" max="4358" width="15.28515625" style="83" customWidth="1"/>
    <col min="4359" max="4359" width="35.7109375" style="83" customWidth="1"/>
    <col min="4360" max="4360" width="17.7109375" style="83" customWidth="1"/>
    <col min="4361" max="4361" width="15.28515625" style="83" customWidth="1"/>
    <col min="4362" max="4362" width="30.7109375" style="83" customWidth="1"/>
    <col min="4363" max="4608" width="8.7109375" style="83"/>
    <col min="4609" max="4609" width="8.7109375" style="83" customWidth="1"/>
    <col min="4610" max="4610" width="45.7109375" style="83" customWidth="1"/>
    <col min="4611" max="4611" width="15.7109375" style="83" customWidth="1"/>
    <col min="4612" max="4613" width="17.7109375" style="83" customWidth="1"/>
    <col min="4614" max="4614" width="15.28515625" style="83" customWidth="1"/>
    <col min="4615" max="4615" width="35.7109375" style="83" customWidth="1"/>
    <col min="4616" max="4616" width="17.7109375" style="83" customWidth="1"/>
    <col min="4617" max="4617" width="15.28515625" style="83" customWidth="1"/>
    <col min="4618" max="4618" width="30.7109375" style="83" customWidth="1"/>
    <col min="4619" max="4864" width="8.7109375" style="83"/>
    <col min="4865" max="4865" width="8.7109375" style="83" customWidth="1"/>
    <col min="4866" max="4866" width="45.7109375" style="83" customWidth="1"/>
    <col min="4867" max="4867" width="15.7109375" style="83" customWidth="1"/>
    <col min="4868" max="4869" width="17.7109375" style="83" customWidth="1"/>
    <col min="4870" max="4870" width="15.28515625" style="83" customWidth="1"/>
    <col min="4871" max="4871" width="35.7109375" style="83" customWidth="1"/>
    <col min="4872" max="4872" width="17.7109375" style="83" customWidth="1"/>
    <col min="4873" max="4873" width="15.28515625" style="83" customWidth="1"/>
    <col min="4874" max="4874" width="30.7109375" style="83" customWidth="1"/>
    <col min="4875" max="5120" width="8.7109375" style="83"/>
    <col min="5121" max="5121" width="8.7109375" style="83" customWidth="1"/>
    <col min="5122" max="5122" width="45.7109375" style="83" customWidth="1"/>
    <col min="5123" max="5123" width="15.7109375" style="83" customWidth="1"/>
    <col min="5124" max="5125" width="17.7109375" style="83" customWidth="1"/>
    <col min="5126" max="5126" width="15.28515625" style="83" customWidth="1"/>
    <col min="5127" max="5127" width="35.7109375" style="83" customWidth="1"/>
    <col min="5128" max="5128" width="17.7109375" style="83" customWidth="1"/>
    <col min="5129" max="5129" width="15.28515625" style="83" customWidth="1"/>
    <col min="5130" max="5130" width="30.7109375" style="83" customWidth="1"/>
    <col min="5131" max="5376" width="8.7109375" style="83"/>
    <col min="5377" max="5377" width="8.7109375" style="83" customWidth="1"/>
    <col min="5378" max="5378" width="45.7109375" style="83" customWidth="1"/>
    <col min="5379" max="5379" width="15.7109375" style="83" customWidth="1"/>
    <col min="5380" max="5381" width="17.7109375" style="83" customWidth="1"/>
    <col min="5382" max="5382" width="15.28515625" style="83" customWidth="1"/>
    <col min="5383" max="5383" width="35.7109375" style="83" customWidth="1"/>
    <col min="5384" max="5384" width="17.7109375" style="83" customWidth="1"/>
    <col min="5385" max="5385" width="15.28515625" style="83" customWidth="1"/>
    <col min="5386" max="5386" width="30.7109375" style="83" customWidth="1"/>
    <col min="5387" max="5632" width="8.7109375" style="83"/>
    <col min="5633" max="5633" width="8.7109375" style="83" customWidth="1"/>
    <col min="5634" max="5634" width="45.7109375" style="83" customWidth="1"/>
    <col min="5635" max="5635" width="15.7109375" style="83" customWidth="1"/>
    <col min="5636" max="5637" width="17.7109375" style="83" customWidth="1"/>
    <col min="5638" max="5638" width="15.28515625" style="83" customWidth="1"/>
    <col min="5639" max="5639" width="35.7109375" style="83" customWidth="1"/>
    <col min="5640" max="5640" width="17.7109375" style="83" customWidth="1"/>
    <col min="5641" max="5641" width="15.28515625" style="83" customWidth="1"/>
    <col min="5642" max="5642" width="30.7109375" style="83" customWidth="1"/>
    <col min="5643" max="5888" width="8.7109375" style="83"/>
    <col min="5889" max="5889" width="8.7109375" style="83" customWidth="1"/>
    <col min="5890" max="5890" width="45.7109375" style="83" customWidth="1"/>
    <col min="5891" max="5891" width="15.7109375" style="83" customWidth="1"/>
    <col min="5892" max="5893" width="17.7109375" style="83" customWidth="1"/>
    <col min="5894" max="5894" width="15.28515625" style="83" customWidth="1"/>
    <col min="5895" max="5895" width="35.7109375" style="83" customWidth="1"/>
    <col min="5896" max="5896" width="17.7109375" style="83" customWidth="1"/>
    <col min="5897" max="5897" width="15.28515625" style="83" customWidth="1"/>
    <col min="5898" max="5898" width="30.7109375" style="83" customWidth="1"/>
    <col min="5899" max="6144" width="8.7109375" style="83"/>
    <col min="6145" max="6145" width="8.7109375" style="83" customWidth="1"/>
    <col min="6146" max="6146" width="45.7109375" style="83" customWidth="1"/>
    <col min="6147" max="6147" width="15.7109375" style="83" customWidth="1"/>
    <col min="6148" max="6149" width="17.7109375" style="83" customWidth="1"/>
    <col min="6150" max="6150" width="15.28515625" style="83" customWidth="1"/>
    <col min="6151" max="6151" width="35.7109375" style="83" customWidth="1"/>
    <col min="6152" max="6152" width="17.7109375" style="83" customWidth="1"/>
    <col min="6153" max="6153" width="15.28515625" style="83" customWidth="1"/>
    <col min="6154" max="6154" width="30.7109375" style="83" customWidth="1"/>
    <col min="6155" max="6400" width="8.7109375" style="83"/>
    <col min="6401" max="6401" width="8.7109375" style="83" customWidth="1"/>
    <col min="6402" max="6402" width="45.7109375" style="83" customWidth="1"/>
    <col min="6403" max="6403" width="15.7109375" style="83" customWidth="1"/>
    <col min="6404" max="6405" width="17.7109375" style="83" customWidth="1"/>
    <col min="6406" max="6406" width="15.28515625" style="83" customWidth="1"/>
    <col min="6407" max="6407" width="35.7109375" style="83" customWidth="1"/>
    <col min="6408" max="6408" width="17.7109375" style="83" customWidth="1"/>
    <col min="6409" max="6409" width="15.28515625" style="83" customWidth="1"/>
    <col min="6410" max="6410" width="30.7109375" style="83" customWidth="1"/>
    <col min="6411" max="6656" width="8.7109375" style="83"/>
    <col min="6657" max="6657" width="8.7109375" style="83" customWidth="1"/>
    <col min="6658" max="6658" width="45.7109375" style="83" customWidth="1"/>
    <col min="6659" max="6659" width="15.7109375" style="83" customWidth="1"/>
    <col min="6660" max="6661" width="17.7109375" style="83" customWidth="1"/>
    <col min="6662" max="6662" width="15.28515625" style="83" customWidth="1"/>
    <col min="6663" max="6663" width="35.7109375" style="83" customWidth="1"/>
    <col min="6664" max="6664" width="17.7109375" style="83" customWidth="1"/>
    <col min="6665" max="6665" width="15.28515625" style="83" customWidth="1"/>
    <col min="6666" max="6666" width="30.7109375" style="83" customWidth="1"/>
    <col min="6667" max="6912" width="8.7109375" style="83"/>
    <col min="6913" max="6913" width="8.7109375" style="83" customWidth="1"/>
    <col min="6914" max="6914" width="45.7109375" style="83" customWidth="1"/>
    <col min="6915" max="6915" width="15.7109375" style="83" customWidth="1"/>
    <col min="6916" max="6917" width="17.7109375" style="83" customWidth="1"/>
    <col min="6918" max="6918" width="15.28515625" style="83" customWidth="1"/>
    <col min="6919" max="6919" width="35.7109375" style="83" customWidth="1"/>
    <col min="6920" max="6920" width="17.7109375" style="83" customWidth="1"/>
    <col min="6921" max="6921" width="15.28515625" style="83" customWidth="1"/>
    <col min="6922" max="6922" width="30.7109375" style="83" customWidth="1"/>
    <col min="6923" max="7168" width="8.7109375" style="83"/>
    <col min="7169" max="7169" width="8.7109375" style="83" customWidth="1"/>
    <col min="7170" max="7170" width="45.7109375" style="83" customWidth="1"/>
    <col min="7171" max="7171" width="15.7109375" style="83" customWidth="1"/>
    <col min="7172" max="7173" width="17.7109375" style="83" customWidth="1"/>
    <col min="7174" max="7174" width="15.28515625" style="83" customWidth="1"/>
    <col min="7175" max="7175" width="35.7109375" style="83" customWidth="1"/>
    <col min="7176" max="7176" width="17.7109375" style="83" customWidth="1"/>
    <col min="7177" max="7177" width="15.28515625" style="83" customWidth="1"/>
    <col min="7178" max="7178" width="30.7109375" style="83" customWidth="1"/>
    <col min="7179" max="7424" width="8.7109375" style="83"/>
    <col min="7425" max="7425" width="8.7109375" style="83" customWidth="1"/>
    <col min="7426" max="7426" width="45.7109375" style="83" customWidth="1"/>
    <col min="7427" max="7427" width="15.7109375" style="83" customWidth="1"/>
    <col min="7428" max="7429" width="17.7109375" style="83" customWidth="1"/>
    <col min="7430" max="7430" width="15.28515625" style="83" customWidth="1"/>
    <col min="7431" max="7431" width="35.7109375" style="83" customWidth="1"/>
    <col min="7432" max="7432" width="17.7109375" style="83" customWidth="1"/>
    <col min="7433" max="7433" width="15.28515625" style="83" customWidth="1"/>
    <col min="7434" max="7434" width="30.7109375" style="83" customWidth="1"/>
    <col min="7435" max="7680" width="8.7109375" style="83"/>
    <col min="7681" max="7681" width="8.7109375" style="83" customWidth="1"/>
    <col min="7682" max="7682" width="45.7109375" style="83" customWidth="1"/>
    <col min="7683" max="7683" width="15.7109375" style="83" customWidth="1"/>
    <col min="7684" max="7685" width="17.7109375" style="83" customWidth="1"/>
    <col min="7686" max="7686" width="15.28515625" style="83" customWidth="1"/>
    <col min="7687" max="7687" width="35.7109375" style="83" customWidth="1"/>
    <col min="7688" max="7688" width="17.7109375" style="83" customWidth="1"/>
    <col min="7689" max="7689" width="15.28515625" style="83" customWidth="1"/>
    <col min="7690" max="7690" width="30.7109375" style="83" customWidth="1"/>
    <col min="7691" max="7936" width="8.7109375" style="83"/>
    <col min="7937" max="7937" width="8.7109375" style="83" customWidth="1"/>
    <col min="7938" max="7938" width="45.7109375" style="83" customWidth="1"/>
    <col min="7939" max="7939" width="15.7109375" style="83" customWidth="1"/>
    <col min="7940" max="7941" width="17.7109375" style="83" customWidth="1"/>
    <col min="7942" max="7942" width="15.28515625" style="83" customWidth="1"/>
    <col min="7943" max="7943" width="35.7109375" style="83" customWidth="1"/>
    <col min="7944" max="7944" width="17.7109375" style="83" customWidth="1"/>
    <col min="7945" max="7945" width="15.28515625" style="83" customWidth="1"/>
    <col min="7946" max="7946" width="30.7109375" style="83" customWidth="1"/>
    <col min="7947" max="8192" width="8.7109375" style="83"/>
    <col min="8193" max="8193" width="8.7109375" style="83" customWidth="1"/>
    <col min="8194" max="8194" width="45.7109375" style="83" customWidth="1"/>
    <col min="8195" max="8195" width="15.7109375" style="83" customWidth="1"/>
    <col min="8196" max="8197" width="17.7109375" style="83" customWidth="1"/>
    <col min="8198" max="8198" width="15.28515625" style="83" customWidth="1"/>
    <col min="8199" max="8199" width="35.7109375" style="83" customWidth="1"/>
    <col min="8200" max="8200" width="17.7109375" style="83" customWidth="1"/>
    <col min="8201" max="8201" width="15.28515625" style="83" customWidth="1"/>
    <col min="8202" max="8202" width="30.7109375" style="83" customWidth="1"/>
    <col min="8203" max="8448" width="8.7109375" style="83"/>
    <col min="8449" max="8449" width="8.7109375" style="83" customWidth="1"/>
    <col min="8450" max="8450" width="45.7109375" style="83" customWidth="1"/>
    <col min="8451" max="8451" width="15.7109375" style="83" customWidth="1"/>
    <col min="8452" max="8453" width="17.7109375" style="83" customWidth="1"/>
    <col min="8454" max="8454" width="15.28515625" style="83" customWidth="1"/>
    <col min="8455" max="8455" width="35.7109375" style="83" customWidth="1"/>
    <col min="8456" max="8456" width="17.7109375" style="83" customWidth="1"/>
    <col min="8457" max="8457" width="15.28515625" style="83" customWidth="1"/>
    <col min="8458" max="8458" width="30.7109375" style="83" customWidth="1"/>
    <col min="8459" max="8704" width="8.7109375" style="83"/>
    <col min="8705" max="8705" width="8.7109375" style="83" customWidth="1"/>
    <col min="8706" max="8706" width="45.7109375" style="83" customWidth="1"/>
    <col min="8707" max="8707" width="15.7109375" style="83" customWidth="1"/>
    <col min="8708" max="8709" width="17.7109375" style="83" customWidth="1"/>
    <col min="8710" max="8710" width="15.28515625" style="83" customWidth="1"/>
    <col min="8711" max="8711" width="35.7109375" style="83" customWidth="1"/>
    <col min="8712" max="8712" width="17.7109375" style="83" customWidth="1"/>
    <col min="8713" max="8713" width="15.28515625" style="83" customWidth="1"/>
    <col min="8714" max="8714" width="30.7109375" style="83" customWidth="1"/>
    <col min="8715" max="8960" width="8.7109375" style="83"/>
    <col min="8961" max="8961" width="8.7109375" style="83" customWidth="1"/>
    <col min="8962" max="8962" width="45.7109375" style="83" customWidth="1"/>
    <col min="8963" max="8963" width="15.7109375" style="83" customWidth="1"/>
    <col min="8964" max="8965" width="17.7109375" style="83" customWidth="1"/>
    <col min="8966" max="8966" width="15.28515625" style="83" customWidth="1"/>
    <col min="8967" max="8967" width="35.7109375" style="83" customWidth="1"/>
    <col min="8968" max="8968" width="17.7109375" style="83" customWidth="1"/>
    <col min="8969" max="8969" width="15.28515625" style="83" customWidth="1"/>
    <col min="8970" max="8970" width="30.7109375" style="83" customWidth="1"/>
    <col min="8971" max="9216" width="8.7109375" style="83"/>
    <col min="9217" max="9217" width="8.7109375" style="83" customWidth="1"/>
    <col min="9218" max="9218" width="45.7109375" style="83" customWidth="1"/>
    <col min="9219" max="9219" width="15.7109375" style="83" customWidth="1"/>
    <col min="9220" max="9221" width="17.7109375" style="83" customWidth="1"/>
    <col min="9222" max="9222" width="15.28515625" style="83" customWidth="1"/>
    <col min="9223" max="9223" width="35.7109375" style="83" customWidth="1"/>
    <col min="9224" max="9224" width="17.7109375" style="83" customWidth="1"/>
    <col min="9225" max="9225" width="15.28515625" style="83" customWidth="1"/>
    <col min="9226" max="9226" width="30.7109375" style="83" customWidth="1"/>
    <col min="9227" max="9472" width="8.7109375" style="83"/>
    <col min="9473" max="9473" width="8.7109375" style="83" customWidth="1"/>
    <col min="9474" max="9474" width="45.7109375" style="83" customWidth="1"/>
    <col min="9475" max="9475" width="15.7109375" style="83" customWidth="1"/>
    <col min="9476" max="9477" width="17.7109375" style="83" customWidth="1"/>
    <col min="9478" max="9478" width="15.28515625" style="83" customWidth="1"/>
    <col min="9479" max="9479" width="35.7109375" style="83" customWidth="1"/>
    <col min="9480" max="9480" width="17.7109375" style="83" customWidth="1"/>
    <col min="9481" max="9481" width="15.28515625" style="83" customWidth="1"/>
    <col min="9482" max="9482" width="30.7109375" style="83" customWidth="1"/>
    <col min="9483" max="9728" width="8.7109375" style="83"/>
    <col min="9729" max="9729" width="8.7109375" style="83" customWidth="1"/>
    <col min="9730" max="9730" width="45.7109375" style="83" customWidth="1"/>
    <col min="9731" max="9731" width="15.7109375" style="83" customWidth="1"/>
    <col min="9732" max="9733" width="17.7109375" style="83" customWidth="1"/>
    <col min="9734" max="9734" width="15.28515625" style="83" customWidth="1"/>
    <col min="9735" max="9735" width="35.7109375" style="83" customWidth="1"/>
    <col min="9736" max="9736" width="17.7109375" style="83" customWidth="1"/>
    <col min="9737" max="9737" width="15.28515625" style="83" customWidth="1"/>
    <col min="9738" max="9738" width="30.7109375" style="83" customWidth="1"/>
    <col min="9739" max="9984" width="8.7109375" style="83"/>
    <col min="9985" max="9985" width="8.7109375" style="83" customWidth="1"/>
    <col min="9986" max="9986" width="45.7109375" style="83" customWidth="1"/>
    <col min="9987" max="9987" width="15.7109375" style="83" customWidth="1"/>
    <col min="9988" max="9989" width="17.7109375" style="83" customWidth="1"/>
    <col min="9990" max="9990" width="15.28515625" style="83" customWidth="1"/>
    <col min="9991" max="9991" width="35.7109375" style="83" customWidth="1"/>
    <col min="9992" max="9992" width="17.7109375" style="83" customWidth="1"/>
    <col min="9993" max="9993" width="15.28515625" style="83" customWidth="1"/>
    <col min="9994" max="9994" width="30.7109375" style="83" customWidth="1"/>
    <col min="9995" max="10240" width="8.7109375" style="83"/>
    <col min="10241" max="10241" width="8.7109375" style="83" customWidth="1"/>
    <col min="10242" max="10242" width="45.7109375" style="83" customWidth="1"/>
    <col min="10243" max="10243" width="15.7109375" style="83" customWidth="1"/>
    <col min="10244" max="10245" width="17.7109375" style="83" customWidth="1"/>
    <col min="10246" max="10246" width="15.28515625" style="83" customWidth="1"/>
    <col min="10247" max="10247" width="35.7109375" style="83" customWidth="1"/>
    <col min="10248" max="10248" width="17.7109375" style="83" customWidth="1"/>
    <col min="10249" max="10249" width="15.28515625" style="83" customWidth="1"/>
    <col min="10250" max="10250" width="30.7109375" style="83" customWidth="1"/>
    <col min="10251" max="10496" width="8.7109375" style="83"/>
    <col min="10497" max="10497" width="8.7109375" style="83" customWidth="1"/>
    <col min="10498" max="10498" width="45.7109375" style="83" customWidth="1"/>
    <col min="10499" max="10499" width="15.7109375" style="83" customWidth="1"/>
    <col min="10500" max="10501" width="17.7109375" style="83" customWidth="1"/>
    <col min="10502" max="10502" width="15.28515625" style="83" customWidth="1"/>
    <col min="10503" max="10503" width="35.7109375" style="83" customWidth="1"/>
    <col min="10504" max="10504" width="17.7109375" style="83" customWidth="1"/>
    <col min="10505" max="10505" width="15.28515625" style="83" customWidth="1"/>
    <col min="10506" max="10506" width="30.7109375" style="83" customWidth="1"/>
    <col min="10507" max="10752" width="8.7109375" style="83"/>
    <col min="10753" max="10753" width="8.7109375" style="83" customWidth="1"/>
    <col min="10754" max="10754" width="45.7109375" style="83" customWidth="1"/>
    <col min="10755" max="10755" width="15.7109375" style="83" customWidth="1"/>
    <col min="10756" max="10757" width="17.7109375" style="83" customWidth="1"/>
    <col min="10758" max="10758" width="15.28515625" style="83" customWidth="1"/>
    <col min="10759" max="10759" width="35.7109375" style="83" customWidth="1"/>
    <col min="10760" max="10760" width="17.7109375" style="83" customWidth="1"/>
    <col min="10761" max="10761" width="15.28515625" style="83" customWidth="1"/>
    <col min="10762" max="10762" width="30.7109375" style="83" customWidth="1"/>
    <col min="10763" max="11008" width="8.7109375" style="83"/>
    <col min="11009" max="11009" width="8.7109375" style="83" customWidth="1"/>
    <col min="11010" max="11010" width="45.7109375" style="83" customWidth="1"/>
    <col min="11011" max="11011" width="15.7109375" style="83" customWidth="1"/>
    <col min="11012" max="11013" width="17.7109375" style="83" customWidth="1"/>
    <col min="11014" max="11014" width="15.28515625" style="83" customWidth="1"/>
    <col min="11015" max="11015" width="35.7109375" style="83" customWidth="1"/>
    <col min="11016" max="11016" width="17.7109375" style="83" customWidth="1"/>
    <col min="11017" max="11017" width="15.28515625" style="83" customWidth="1"/>
    <col min="11018" max="11018" width="30.7109375" style="83" customWidth="1"/>
    <col min="11019" max="11264" width="8.7109375" style="83"/>
    <col min="11265" max="11265" width="8.7109375" style="83" customWidth="1"/>
    <col min="11266" max="11266" width="45.7109375" style="83" customWidth="1"/>
    <col min="11267" max="11267" width="15.7109375" style="83" customWidth="1"/>
    <col min="11268" max="11269" width="17.7109375" style="83" customWidth="1"/>
    <col min="11270" max="11270" width="15.28515625" style="83" customWidth="1"/>
    <col min="11271" max="11271" width="35.7109375" style="83" customWidth="1"/>
    <col min="11272" max="11272" width="17.7109375" style="83" customWidth="1"/>
    <col min="11273" max="11273" width="15.28515625" style="83" customWidth="1"/>
    <col min="11274" max="11274" width="30.7109375" style="83" customWidth="1"/>
    <col min="11275" max="11520" width="8.7109375" style="83"/>
    <col min="11521" max="11521" width="8.7109375" style="83" customWidth="1"/>
    <col min="11522" max="11522" width="45.7109375" style="83" customWidth="1"/>
    <col min="11523" max="11523" width="15.7109375" style="83" customWidth="1"/>
    <col min="11524" max="11525" width="17.7109375" style="83" customWidth="1"/>
    <col min="11526" max="11526" width="15.28515625" style="83" customWidth="1"/>
    <col min="11527" max="11527" width="35.7109375" style="83" customWidth="1"/>
    <col min="11528" max="11528" width="17.7109375" style="83" customWidth="1"/>
    <col min="11529" max="11529" width="15.28515625" style="83" customWidth="1"/>
    <col min="11530" max="11530" width="30.7109375" style="83" customWidth="1"/>
    <col min="11531" max="11776" width="8.7109375" style="83"/>
    <col min="11777" max="11777" width="8.7109375" style="83" customWidth="1"/>
    <col min="11778" max="11778" width="45.7109375" style="83" customWidth="1"/>
    <col min="11779" max="11779" width="15.7109375" style="83" customWidth="1"/>
    <col min="11780" max="11781" width="17.7109375" style="83" customWidth="1"/>
    <col min="11782" max="11782" width="15.28515625" style="83" customWidth="1"/>
    <col min="11783" max="11783" width="35.7109375" style="83" customWidth="1"/>
    <col min="11784" max="11784" width="17.7109375" style="83" customWidth="1"/>
    <col min="11785" max="11785" width="15.28515625" style="83" customWidth="1"/>
    <col min="11786" max="11786" width="30.7109375" style="83" customWidth="1"/>
    <col min="11787" max="12032" width="8.7109375" style="83"/>
    <col min="12033" max="12033" width="8.7109375" style="83" customWidth="1"/>
    <col min="12034" max="12034" width="45.7109375" style="83" customWidth="1"/>
    <col min="12035" max="12035" width="15.7109375" style="83" customWidth="1"/>
    <col min="12036" max="12037" width="17.7109375" style="83" customWidth="1"/>
    <col min="12038" max="12038" width="15.28515625" style="83" customWidth="1"/>
    <col min="12039" max="12039" width="35.7109375" style="83" customWidth="1"/>
    <col min="12040" max="12040" width="17.7109375" style="83" customWidth="1"/>
    <col min="12041" max="12041" width="15.28515625" style="83" customWidth="1"/>
    <col min="12042" max="12042" width="30.7109375" style="83" customWidth="1"/>
    <col min="12043" max="12288" width="8.7109375" style="83"/>
    <col min="12289" max="12289" width="8.7109375" style="83" customWidth="1"/>
    <col min="12290" max="12290" width="45.7109375" style="83" customWidth="1"/>
    <col min="12291" max="12291" width="15.7109375" style="83" customWidth="1"/>
    <col min="12292" max="12293" width="17.7109375" style="83" customWidth="1"/>
    <col min="12294" max="12294" width="15.28515625" style="83" customWidth="1"/>
    <col min="12295" max="12295" width="35.7109375" style="83" customWidth="1"/>
    <col min="12296" max="12296" width="17.7109375" style="83" customWidth="1"/>
    <col min="12297" max="12297" width="15.28515625" style="83" customWidth="1"/>
    <col min="12298" max="12298" width="30.7109375" style="83" customWidth="1"/>
    <col min="12299" max="12544" width="8.7109375" style="83"/>
    <col min="12545" max="12545" width="8.7109375" style="83" customWidth="1"/>
    <col min="12546" max="12546" width="45.7109375" style="83" customWidth="1"/>
    <col min="12547" max="12547" width="15.7109375" style="83" customWidth="1"/>
    <col min="12548" max="12549" width="17.7109375" style="83" customWidth="1"/>
    <col min="12550" max="12550" width="15.28515625" style="83" customWidth="1"/>
    <col min="12551" max="12551" width="35.7109375" style="83" customWidth="1"/>
    <col min="12552" max="12552" width="17.7109375" style="83" customWidth="1"/>
    <col min="12553" max="12553" width="15.28515625" style="83" customWidth="1"/>
    <col min="12554" max="12554" width="30.7109375" style="83" customWidth="1"/>
    <col min="12555" max="12800" width="8.7109375" style="83"/>
    <col min="12801" max="12801" width="8.7109375" style="83" customWidth="1"/>
    <col min="12802" max="12802" width="45.7109375" style="83" customWidth="1"/>
    <col min="12803" max="12803" width="15.7109375" style="83" customWidth="1"/>
    <col min="12804" max="12805" width="17.7109375" style="83" customWidth="1"/>
    <col min="12806" max="12806" width="15.28515625" style="83" customWidth="1"/>
    <col min="12807" max="12807" width="35.7109375" style="83" customWidth="1"/>
    <col min="12808" max="12808" width="17.7109375" style="83" customWidth="1"/>
    <col min="12809" max="12809" width="15.28515625" style="83" customWidth="1"/>
    <col min="12810" max="12810" width="30.7109375" style="83" customWidth="1"/>
    <col min="12811" max="13056" width="8.7109375" style="83"/>
    <col min="13057" max="13057" width="8.7109375" style="83" customWidth="1"/>
    <col min="13058" max="13058" width="45.7109375" style="83" customWidth="1"/>
    <col min="13059" max="13059" width="15.7109375" style="83" customWidth="1"/>
    <col min="13060" max="13061" width="17.7109375" style="83" customWidth="1"/>
    <col min="13062" max="13062" width="15.28515625" style="83" customWidth="1"/>
    <col min="13063" max="13063" width="35.7109375" style="83" customWidth="1"/>
    <col min="13064" max="13064" width="17.7109375" style="83" customWidth="1"/>
    <col min="13065" max="13065" width="15.28515625" style="83" customWidth="1"/>
    <col min="13066" max="13066" width="30.7109375" style="83" customWidth="1"/>
    <col min="13067" max="13312" width="8.7109375" style="83"/>
    <col min="13313" max="13313" width="8.7109375" style="83" customWidth="1"/>
    <col min="13314" max="13314" width="45.7109375" style="83" customWidth="1"/>
    <col min="13315" max="13315" width="15.7109375" style="83" customWidth="1"/>
    <col min="13316" max="13317" width="17.7109375" style="83" customWidth="1"/>
    <col min="13318" max="13318" width="15.28515625" style="83" customWidth="1"/>
    <col min="13319" max="13319" width="35.7109375" style="83" customWidth="1"/>
    <col min="13320" max="13320" width="17.7109375" style="83" customWidth="1"/>
    <col min="13321" max="13321" width="15.28515625" style="83" customWidth="1"/>
    <col min="13322" max="13322" width="30.7109375" style="83" customWidth="1"/>
    <col min="13323" max="13568" width="8.7109375" style="83"/>
    <col min="13569" max="13569" width="8.7109375" style="83" customWidth="1"/>
    <col min="13570" max="13570" width="45.7109375" style="83" customWidth="1"/>
    <col min="13571" max="13571" width="15.7109375" style="83" customWidth="1"/>
    <col min="13572" max="13573" width="17.7109375" style="83" customWidth="1"/>
    <col min="13574" max="13574" width="15.28515625" style="83" customWidth="1"/>
    <col min="13575" max="13575" width="35.7109375" style="83" customWidth="1"/>
    <col min="13576" max="13576" width="17.7109375" style="83" customWidth="1"/>
    <col min="13577" max="13577" width="15.28515625" style="83" customWidth="1"/>
    <col min="13578" max="13578" width="30.7109375" style="83" customWidth="1"/>
    <col min="13579" max="13824" width="8.7109375" style="83"/>
    <col min="13825" max="13825" width="8.7109375" style="83" customWidth="1"/>
    <col min="13826" max="13826" width="45.7109375" style="83" customWidth="1"/>
    <col min="13827" max="13827" width="15.7109375" style="83" customWidth="1"/>
    <col min="13828" max="13829" width="17.7109375" style="83" customWidth="1"/>
    <col min="13830" max="13830" width="15.28515625" style="83" customWidth="1"/>
    <col min="13831" max="13831" width="35.7109375" style="83" customWidth="1"/>
    <col min="13832" max="13832" width="17.7109375" style="83" customWidth="1"/>
    <col min="13833" max="13833" width="15.28515625" style="83" customWidth="1"/>
    <col min="13834" max="13834" width="30.7109375" style="83" customWidth="1"/>
    <col min="13835" max="14080" width="8.7109375" style="83"/>
    <col min="14081" max="14081" width="8.7109375" style="83" customWidth="1"/>
    <col min="14082" max="14082" width="45.7109375" style="83" customWidth="1"/>
    <col min="14083" max="14083" width="15.7109375" style="83" customWidth="1"/>
    <col min="14084" max="14085" width="17.7109375" style="83" customWidth="1"/>
    <col min="14086" max="14086" width="15.28515625" style="83" customWidth="1"/>
    <col min="14087" max="14087" width="35.7109375" style="83" customWidth="1"/>
    <col min="14088" max="14088" width="17.7109375" style="83" customWidth="1"/>
    <col min="14089" max="14089" width="15.28515625" style="83" customWidth="1"/>
    <col min="14090" max="14090" width="30.7109375" style="83" customWidth="1"/>
    <col min="14091" max="14336" width="8.7109375" style="83"/>
    <col min="14337" max="14337" width="8.7109375" style="83" customWidth="1"/>
    <col min="14338" max="14338" width="45.7109375" style="83" customWidth="1"/>
    <col min="14339" max="14339" width="15.7109375" style="83" customWidth="1"/>
    <col min="14340" max="14341" width="17.7109375" style="83" customWidth="1"/>
    <col min="14342" max="14342" width="15.28515625" style="83" customWidth="1"/>
    <col min="14343" max="14343" width="35.7109375" style="83" customWidth="1"/>
    <col min="14344" max="14344" width="17.7109375" style="83" customWidth="1"/>
    <col min="14345" max="14345" width="15.28515625" style="83" customWidth="1"/>
    <col min="14346" max="14346" width="30.7109375" style="83" customWidth="1"/>
    <col min="14347" max="14592" width="8.7109375" style="83"/>
    <col min="14593" max="14593" width="8.7109375" style="83" customWidth="1"/>
    <col min="14594" max="14594" width="45.7109375" style="83" customWidth="1"/>
    <col min="14595" max="14595" width="15.7109375" style="83" customWidth="1"/>
    <col min="14596" max="14597" width="17.7109375" style="83" customWidth="1"/>
    <col min="14598" max="14598" width="15.28515625" style="83" customWidth="1"/>
    <col min="14599" max="14599" width="35.7109375" style="83" customWidth="1"/>
    <col min="14600" max="14600" width="17.7109375" style="83" customWidth="1"/>
    <col min="14601" max="14601" width="15.28515625" style="83" customWidth="1"/>
    <col min="14602" max="14602" width="30.7109375" style="83" customWidth="1"/>
    <col min="14603" max="14848" width="8.7109375" style="83"/>
    <col min="14849" max="14849" width="8.7109375" style="83" customWidth="1"/>
    <col min="14850" max="14850" width="45.7109375" style="83" customWidth="1"/>
    <col min="14851" max="14851" width="15.7109375" style="83" customWidth="1"/>
    <col min="14852" max="14853" width="17.7109375" style="83" customWidth="1"/>
    <col min="14854" max="14854" width="15.28515625" style="83" customWidth="1"/>
    <col min="14855" max="14855" width="35.7109375" style="83" customWidth="1"/>
    <col min="14856" max="14856" width="17.7109375" style="83" customWidth="1"/>
    <col min="14857" max="14857" width="15.28515625" style="83" customWidth="1"/>
    <col min="14858" max="14858" width="30.7109375" style="83" customWidth="1"/>
    <col min="14859" max="15104" width="8.7109375" style="83"/>
    <col min="15105" max="15105" width="8.7109375" style="83" customWidth="1"/>
    <col min="15106" max="15106" width="45.7109375" style="83" customWidth="1"/>
    <col min="15107" max="15107" width="15.7109375" style="83" customWidth="1"/>
    <col min="15108" max="15109" width="17.7109375" style="83" customWidth="1"/>
    <col min="15110" max="15110" width="15.28515625" style="83" customWidth="1"/>
    <col min="15111" max="15111" width="35.7109375" style="83" customWidth="1"/>
    <col min="15112" max="15112" width="17.7109375" style="83" customWidth="1"/>
    <col min="15113" max="15113" width="15.28515625" style="83" customWidth="1"/>
    <col min="15114" max="15114" width="30.7109375" style="83" customWidth="1"/>
    <col min="15115" max="15360" width="8.7109375" style="83"/>
    <col min="15361" max="15361" width="8.7109375" style="83" customWidth="1"/>
    <col min="15362" max="15362" width="45.7109375" style="83" customWidth="1"/>
    <col min="15363" max="15363" width="15.7109375" style="83" customWidth="1"/>
    <col min="15364" max="15365" width="17.7109375" style="83" customWidth="1"/>
    <col min="15366" max="15366" width="15.28515625" style="83" customWidth="1"/>
    <col min="15367" max="15367" width="35.7109375" style="83" customWidth="1"/>
    <col min="15368" max="15368" width="17.7109375" style="83" customWidth="1"/>
    <col min="15369" max="15369" width="15.28515625" style="83" customWidth="1"/>
    <col min="15370" max="15370" width="30.7109375" style="83" customWidth="1"/>
    <col min="15371" max="15616" width="8.7109375" style="83"/>
    <col min="15617" max="15617" width="8.7109375" style="83" customWidth="1"/>
    <col min="15618" max="15618" width="45.7109375" style="83" customWidth="1"/>
    <col min="15619" max="15619" width="15.7109375" style="83" customWidth="1"/>
    <col min="15620" max="15621" width="17.7109375" style="83" customWidth="1"/>
    <col min="15622" max="15622" width="15.28515625" style="83" customWidth="1"/>
    <col min="15623" max="15623" width="35.7109375" style="83" customWidth="1"/>
    <col min="15624" max="15624" width="17.7109375" style="83" customWidth="1"/>
    <col min="15625" max="15625" width="15.28515625" style="83" customWidth="1"/>
    <col min="15626" max="15626" width="30.7109375" style="83" customWidth="1"/>
    <col min="15627" max="15872" width="8.7109375" style="83"/>
    <col min="15873" max="15873" width="8.7109375" style="83" customWidth="1"/>
    <col min="15874" max="15874" width="45.7109375" style="83" customWidth="1"/>
    <col min="15875" max="15875" width="15.7109375" style="83" customWidth="1"/>
    <col min="15876" max="15877" width="17.7109375" style="83" customWidth="1"/>
    <col min="15878" max="15878" width="15.28515625" style="83" customWidth="1"/>
    <col min="15879" max="15879" width="35.7109375" style="83" customWidth="1"/>
    <col min="15880" max="15880" width="17.7109375" style="83" customWidth="1"/>
    <col min="15881" max="15881" width="15.28515625" style="83" customWidth="1"/>
    <col min="15882" max="15882" width="30.7109375" style="83" customWidth="1"/>
    <col min="15883" max="16128" width="8.7109375" style="83"/>
    <col min="16129" max="16129" width="8.7109375" style="83" customWidth="1"/>
    <col min="16130" max="16130" width="45.7109375" style="83" customWidth="1"/>
    <col min="16131" max="16131" width="15.7109375" style="83" customWidth="1"/>
    <col min="16132" max="16133" width="17.7109375" style="83" customWidth="1"/>
    <col min="16134" max="16134" width="15.28515625" style="83" customWidth="1"/>
    <col min="16135" max="16135" width="35.7109375" style="83" customWidth="1"/>
    <col min="16136" max="16136" width="17.7109375" style="83" customWidth="1"/>
    <col min="16137" max="16137" width="15.28515625" style="83" customWidth="1"/>
    <col min="16138" max="16138" width="30.7109375" style="83" customWidth="1"/>
    <col min="16139" max="16384" width="8.7109375" style="83"/>
  </cols>
  <sheetData>
    <row r="1" spans="1:10" ht="18.75" x14ac:dyDescent="0.3">
      <c r="J1" s="907"/>
    </row>
    <row r="2" spans="1:10" ht="27" customHeight="1" x14ac:dyDescent="0.25">
      <c r="A2" s="1956" t="s">
        <v>1475</v>
      </c>
      <c r="B2" s="1956"/>
      <c r="C2" s="1956"/>
      <c r="D2" s="1956"/>
      <c r="E2" s="1956"/>
      <c r="F2" s="1956"/>
      <c r="G2" s="1956"/>
      <c r="H2" s="1956"/>
      <c r="I2" s="1956"/>
      <c r="J2" s="1956"/>
    </row>
    <row r="3" spans="1:10" ht="18.75" customHeight="1" x14ac:dyDescent="0.25">
      <c r="A3" s="1956" t="s">
        <v>71</v>
      </c>
      <c r="B3" s="1956"/>
      <c r="C3" s="1956"/>
      <c r="D3" s="1956"/>
      <c r="E3" s="1956"/>
      <c r="F3" s="1956"/>
      <c r="G3" s="1956"/>
      <c r="H3" s="1956"/>
      <c r="I3" s="1956"/>
      <c r="J3" s="1956"/>
    </row>
    <row r="4" spans="1:10" ht="22.5" customHeight="1" x14ac:dyDescent="0.25">
      <c r="A4" s="1956" t="s">
        <v>245</v>
      </c>
      <c r="B4" s="1956"/>
      <c r="C4" s="1956"/>
      <c r="D4" s="1956"/>
      <c r="E4" s="1956"/>
      <c r="F4" s="1956"/>
      <c r="G4" s="1956"/>
      <c r="H4" s="1956"/>
      <c r="I4" s="1956"/>
      <c r="J4" s="1956"/>
    </row>
    <row r="5" spans="1:10" ht="18.75" x14ac:dyDescent="0.25">
      <c r="A5" s="1825" t="s">
        <v>1473</v>
      </c>
      <c r="B5" s="1825"/>
      <c r="C5" s="1825"/>
      <c r="D5" s="1825"/>
      <c r="E5" s="1825"/>
      <c r="F5" s="1825"/>
      <c r="G5" s="1825"/>
      <c r="H5" s="1825"/>
      <c r="I5" s="1825"/>
      <c r="J5" s="1825"/>
    </row>
    <row r="6" spans="1:10" ht="117" customHeight="1" x14ac:dyDescent="0.25">
      <c r="A6" s="1306" t="s">
        <v>1</v>
      </c>
      <c r="B6" s="1307" t="s">
        <v>2</v>
      </c>
      <c r="C6" s="1307" t="s">
        <v>3</v>
      </c>
      <c r="D6" s="1308" t="s">
        <v>1459</v>
      </c>
      <c r="E6" s="1309" t="s">
        <v>1460</v>
      </c>
      <c r="F6" s="1309" t="s">
        <v>4</v>
      </c>
      <c r="G6" s="1448" t="s">
        <v>5</v>
      </c>
      <c r="H6" s="1307" t="s">
        <v>1461</v>
      </c>
      <c r="I6" s="1307" t="s">
        <v>6</v>
      </c>
      <c r="J6" s="1448" t="s">
        <v>7</v>
      </c>
    </row>
    <row r="7" spans="1:10" ht="18.75" x14ac:dyDescent="0.25">
      <c r="A7" s="1306" t="s">
        <v>8</v>
      </c>
      <c r="B7" s="1307">
        <v>2</v>
      </c>
      <c r="C7" s="1307">
        <v>3</v>
      </c>
      <c r="D7" s="1307">
        <v>4</v>
      </c>
      <c r="E7" s="1307">
        <v>5</v>
      </c>
      <c r="F7" s="1307">
        <v>6</v>
      </c>
      <c r="G7" s="1307">
        <v>7</v>
      </c>
      <c r="H7" s="1307">
        <v>8</v>
      </c>
      <c r="I7" s="1307">
        <v>9</v>
      </c>
      <c r="J7" s="1307">
        <v>10</v>
      </c>
    </row>
    <row r="8" spans="1:10" ht="18.75" x14ac:dyDescent="0.25">
      <c r="A8" s="1439"/>
      <c r="B8" s="2632" t="s">
        <v>1406</v>
      </c>
      <c r="C8" s="2632"/>
      <c r="D8" s="2632"/>
      <c r="E8" s="2632"/>
      <c r="F8" s="2632"/>
      <c r="G8" s="2632"/>
      <c r="H8" s="2632"/>
      <c r="I8" s="2632"/>
      <c r="J8" s="2632"/>
    </row>
    <row r="9" spans="1:10" ht="112.5" hidden="1" x14ac:dyDescent="0.25">
      <c r="A9" s="1488" t="s">
        <v>9</v>
      </c>
      <c r="B9" s="1434" t="s">
        <v>246</v>
      </c>
      <c r="C9" s="1434" t="s">
        <v>19</v>
      </c>
      <c r="D9" s="1489">
        <v>0</v>
      </c>
      <c r="E9" s="1489">
        <v>0</v>
      </c>
      <c r="F9" s="1489">
        <v>0</v>
      </c>
      <c r="G9" s="1490"/>
      <c r="H9" s="1489">
        <v>0</v>
      </c>
      <c r="I9" s="1489">
        <v>0</v>
      </c>
      <c r="J9" s="1491"/>
    </row>
    <row r="10" spans="1:10" ht="168.75" hidden="1" x14ac:dyDescent="0.25">
      <c r="A10" s="1449" t="s">
        <v>21</v>
      </c>
      <c r="B10" s="1467" t="s">
        <v>247</v>
      </c>
      <c r="C10" s="1469" t="s">
        <v>248</v>
      </c>
      <c r="D10" s="1489">
        <v>0</v>
      </c>
      <c r="E10" s="1489">
        <v>0</v>
      </c>
      <c r="F10" s="1489">
        <v>0</v>
      </c>
      <c r="G10" s="1491"/>
      <c r="H10" s="1489">
        <v>0</v>
      </c>
      <c r="I10" s="1489">
        <v>0</v>
      </c>
      <c r="J10" s="1491" t="s">
        <v>249</v>
      </c>
    </row>
    <row r="11" spans="1:10" ht="187.5" hidden="1" x14ac:dyDescent="0.25">
      <c r="A11" s="1449" t="s">
        <v>25</v>
      </c>
      <c r="B11" s="1467" t="s">
        <v>250</v>
      </c>
      <c r="C11" s="1492" t="s">
        <v>248</v>
      </c>
      <c r="D11" s="1489">
        <v>0</v>
      </c>
      <c r="E11" s="1489">
        <v>0</v>
      </c>
      <c r="F11" s="1489">
        <v>0</v>
      </c>
      <c r="G11" s="1491"/>
      <c r="H11" s="1489">
        <v>0</v>
      </c>
      <c r="I11" s="1489">
        <v>0</v>
      </c>
      <c r="J11" s="1491" t="s">
        <v>249</v>
      </c>
    </row>
    <row r="12" spans="1:10" ht="18" customHeight="1" x14ac:dyDescent="0.25">
      <c r="A12" s="2806">
        <v>1</v>
      </c>
      <c r="B12" s="2807" t="s">
        <v>1298</v>
      </c>
      <c r="C12" s="1493" t="s">
        <v>15</v>
      </c>
      <c r="D12" s="1494">
        <v>0</v>
      </c>
      <c r="E12" s="1494">
        <v>0</v>
      </c>
      <c r="F12" s="1494">
        <v>0</v>
      </c>
      <c r="G12" s="2808"/>
      <c r="H12" s="1494">
        <v>0</v>
      </c>
      <c r="I12" s="1494">
        <v>0</v>
      </c>
      <c r="J12" s="2808"/>
    </row>
    <row r="13" spans="1:10" ht="59.25" customHeight="1" x14ac:dyDescent="0.25">
      <c r="A13" s="2806"/>
      <c r="B13" s="2807"/>
      <c r="C13" s="1495" t="s">
        <v>199</v>
      </c>
      <c r="D13" s="1494">
        <v>0</v>
      </c>
      <c r="E13" s="1494">
        <v>0</v>
      </c>
      <c r="F13" s="1494">
        <v>0</v>
      </c>
      <c r="G13" s="2808"/>
      <c r="H13" s="1494">
        <v>0</v>
      </c>
      <c r="I13" s="1494">
        <v>0</v>
      </c>
      <c r="J13" s="2808"/>
    </row>
    <row r="14" spans="1:10" ht="81" customHeight="1" x14ac:dyDescent="0.25">
      <c r="A14" s="2806"/>
      <c r="B14" s="2807"/>
      <c r="C14" s="1496" t="s">
        <v>40</v>
      </c>
      <c r="D14" s="1494">
        <v>0</v>
      </c>
      <c r="E14" s="1494">
        <v>0</v>
      </c>
      <c r="F14" s="1494">
        <v>0</v>
      </c>
      <c r="G14" s="2808"/>
      <c r="H14" s="1494">
        <v>0</v>
      </c>
      <c r="I14" s="1494">
        <v>0</v>
      </c>
      <c r="J14" s="2808"/>
    </row>
    <row r="15" spans="1:10" ht="94.5" customHeight="1" x14ac:dyDescent="0.25">
      <c r="A15" s="2806"/>
      <c r="B15" s="2807"/>
      <c r="C15" s="1496" t="s">
        <v>19</v>
      </c>
      <c r="D15" s="1494">
        <v>0</v>
      </c>
      <c r="E15" s="1494">
        <v>0</v>
      </c>
      <c r="F15" s="1494">
        <v>0</v>
      </c>
      <c r="G15" s="2808"/>
      <c r="H15" s="1494">
        <v>0</v>
      </c>
      <c r="I15" s="1494">
        <v>0</v>
      </c>
      <c r="J15" s="2808"/>
    </row>
    <row r="16" spans="1:10" ht="15" customHeight="1" x14ac:dyDescent="0.25">
      <c r="A16" s="2809" t="s">
        <v>10</v>
      </c>
      <c r="B16" s="2810" t="s">
        <v>398</v>
      </c>
      <c r="C16" s="1497" t="s">
        <v>15</v>
      </c>
      <c r="D16" s="1498">
        <v>0</v>
      </c>
      <c r="E16" s="1498">
        <v>0</v>
      </c>
      <c r="F16" s="1498">
        <v>0</v>
      </c>
      <c r="G16" s="2808"/>
      <c r="H16" s="1498">
        <v>0</v>
      </c>
      <c r="I16" s="1498">
        <v>0</v>
      </c>
      <c r="J16" s="2808" t="s">
        <v>1874</v>
      </c>
    </row>
    <row r="17" spans="1:10" ht="58.5" customHeight="1" x14ac:dyDescent="0.25">
      <c r="A17" s="2809"/>
      <c r="B17" s="2810"/>
      <c r="C17" s="1499" t="s">
        <v>199</v>
      </c>
      <c r="D17" s="1498">
        <v>0</v>
      </c>
      <c r="E17" s="1498">
        <v>0</v>
      </c>
      <c r="F17" s="1498">
        <v>0</v>
      </c>
      <c r="G17" s="2808"/>
      <c r="H17" s="1498">
        <v>0</v>
      </c>
      <c r="I17" s="1498">
        <v>0</v>
      </c>
      <c r="J17" s="2808"/>
    </row>
    <row r="18" spans="1:10" ht="75" x14ac:dyDescent="0.25">
      <c r="A18" s="2809"/>
      <c r="B18" s="2810"/>
      <c r="C18" s="1500" t="s">
        <v>40</v>
      </c>
      <c r="D18" s="1498">
        <v>0</v>
      </c>
      <c r="E18" s="1498">
        <v>0</v>
      </c>
      <c r="F18" s="1498">
        <v>0</v>
      </c>
      <c r="G18" s="2808"/>
      <c r="H18" s="1498">
        <v>0</v>
      </c>
      <c r="I18" s="1498">
        <v>0</v>
      </c>
      <c r="J18" s="2808"/>
    </row>
    <row r="19" spans="1:10" ht="126" customHeight="1" x14ac:dyDescent="0.25">
      <c r="A19" s="2809"/>
      <c r="B19" s="2810"/>
      <c r="C19" s="1500" t="s">
        <v>19</v>
      </c>
      <c r="D19" s="1498">
        <v>0</v>
      </c>
      <c r="E19" s="1498">
        <v>0</v>
      </c>
      <c r="F19" s="1498">
        <v>0</v>
      </c>
      <c r="G19" s="2808"/>
      <c r="H19" s="1498">
        <v>0</v>
      </c>
      <c r="I19" s="1498">
        <v>0</v>
      </c>
      <c r="J19" s="2808"/>
    </row>
    <row r="20" spans="1:10" ht="23.25" customHeight="1" x14ac:dyDescent="0.25">
      <c r="A20" s="2809" t="s">
        <v>11</v>
      </c>
      <c r="B20" s="2810" t="s">
        <v>1745</v>
      </c>
      <c r="C20" s="1497" t="s">
        <v>15</v>
      </c>
      <c r="D20" s="1498">
        <v>0</v>
      </c>
      <c r="E20" s="1498">
        <v>0</v>
      </c>
      <c r="F20" s="1498">
        <v>0</v>
      </c>
      <c r="G20" s="2808" t="s">
        <v>1878</v>
      </c>
      <c r="H20" s="1498">
        <v>0</v>
      </c>
      <c r="I20" s="1498">
        <v>0</v>
      </c>
      <c r="J20" s="2808" t="s">
        <v>1879</v>
      </c>
    </row>
    <row r="21" spans="1:10" ht="64.5" customHeight="1" x14ac:dyDescent="0.25">
      <c r="A21" s="2809"/>
      <c r="B21" s="2810"/>
      <c r="C21" s="1500" t="s">
        <v>199</v>
      </c>
      <c r="D21" s="1498">
        <v>0</v>
      </c>
      <c r="E21" s="1498">
        <v>0</v>
      </c>
      <c r="F21" s="1498">
        <v>0</v>
      </c>
      <c r="G21" s="2808"/>
      <c r="H21" s="1498">
        <v>0</v>
      </c>
      <c r="I21" s="1498">
        <v>0</v>
      </c>
      <c r="J21" s="2808"/>
    </row>
    <row r="22" spans="1:10" ht="84.75" customHeight="1" x14ac:dyDescent="0.25">
      <c r="A22" s="2809"/>
      <c r="B22" s="2810"/>
      <c r="C22" s="1500" t="s">
        <v>40</v>
      </c>
      <c r="D22" s="1498">
        <v>0</v>
      </c>
      <c r="E22" s="1498">
        <v>0</v>
      </c>
      <c r="F22" s="1498">
        <v>0</v>
      </c>
      <c r="G22" s="2808"/>
      <c r="H22" s="1498">
        <v>0</v>
      </c>
      <c r="I22" s="1498">
        <v>0</v>
      </c>
      <c r="J22" s="2808"/>
    </row>
    <row r="23" spans="1:10" ht="88.5" customHeight="1" x14ac:dyDescent="0.25">
      <c r="A23" s="2809"/>
      <c r="B23" s="2810"/>
      <c r="C23" s="1500" t="s">
        <v>19</v>
      </c>
      <c r="D23" s="1498">
        <v>0</v>
      </c>
      <c r="E23" s="1498">
        <v>0</v>
      </c>
      <c r="F23" s="1498">
        <v>0</v>
      </c>
      <c r="G23" s="2808"/>
      <c r="H23" s="1498">
        <v>0</v>
      </c>
      <c r="I23" s="1498">
        <v>0</v>
      </c>
      <c r="J23" s="2808"/>
    </row>
    <row r="24" spans="1:10" ht="26.25" customHeight="1" x14ac:dyDescent="0.25">
      <c r="A24" s="2809" t="s">
        <v>41</v>
      </c>
      <c r="B24" s="2810" t="s">
        <v>1746</v>
      </c>
      <c r="C24" s="1497" t="s">
        <v>15</v>
      </c>
      <c r="D24" s="1498">
        <v>0</v>
      </c>
      <c r="E24" s="1498">
        <v>0</v>
      </c>
      <c r="F24" s="1498">
        <v>0</v>
      </c>
      <c r="G24" s="2808" t="s">
        <v>1796</v>
      </c>
      <c r="H24" s="1498">
        <v>0</v>
      </c>
      <c r="I24" s="1498">
        <v>0</v>
      </c>
      <c r="J24" s="2808"/>
    </row>
    <row r="25" spans="1:10" ht="63" customHeight="1" x14ac:dyDescent="0.25">
      <c r="A25" s="2809"/>
      <c r="B25" s="2810"/>
      <c r="C25" s="1500" t="s">
        <v>199</v>
      </c>
      <c r="D25" s="1498">
        <v>0</v>
      </c>
      <c r="E25" s="1498">
        <v>0</v>
      </c>
      <c r="F25" s="1498">
        <v>0</v>
      </c>
      <c r="G25" s="2808"/>
      <c r="H25" s="1498">
        <v>0</v>
      </c>
      <c r="I25" s="1498">
        <v>0</v>
      </c>
      <c r="J25" s="2808"/>
    </row>
    <row r="26" spans="1:10" ht="78.75" customHeight="1" x14ac:dyDescent="0.25">
      <c r="A26" s="2809"/>
      <c r="B26" s="2810"/>
      <c r="C26" s="1500" t="s">
        <v>40</v>
      </c>
      <c r="D26" s="1498">
        <v>0</v>
      </c>
      <c r="E26" s="1498">
        <v>0</v>
      </c>
      <c r="F26" s="1498">
        <v>0</v>
      </c>
      <c r="G26" s="2808"/>
      <c r="H26" s="1498">
        <v>0</v>
      </c>
      <c r="I26" s="1498">
        <v>0</v>
      </c>
      <c r="J26" s="2808"/>
    </row>
    <row r="27" spans="1:10" ht="96.75" customHeight="1" x14ac:dyDescent="0.25">
      <c r="A27" s="2809"/>
      <c r="B27" s="2810"/>
      <c r="C27" s="1500" t="s">
        <v>19</v>
      </c>
      <c r="D27" s="1498">
        <v>0</v>
      </c>
      <c r="E27" s="1498">
        <v>0</v>
      </c>
      <c r="F27" s="1498">
        <v>0</v>
      </c>
      <c r="G27" s="2808"/>
      <c r="H27" s="1498">
        <v>0</v>
      </c>
      <c r="I27" s="1498">
        <v>0</v>
      </c>
      <c r="J27" s="2808"/>
    </row>
    <row r="28" spans="1:10" ht="18" customHeight="1" x14ac:dyDescent="0.25">
      <c r="A28" s="2626" t="s">
        <v>79</v>
      </c>
      <c r="B28" s="2810" t="s">
        <v>1747</v>
      </c>
      <c r="C28" s="1497" t="s">
        <v>15</v>
      </c>
      <c r="D28" s="1498">
        <v>0</v>
      </c>
      <c r="E28" s="1498">
        <v>0</v>
      </c>
      <c r="F28" s="1498">
        <v>0</v>
      </c>
      <c r="G28" s="2808"/>
      <c r="H28" s="1498">
        <v>0</v>
      </c>
      <c r="I28" s="1498">
        <v>0</v>
      </c>
      <c r="J28" s="2808" t="s">
        <v>1880</v>
      </c>
    </row>
    <row r="29" spans="1:10" ht="68.25" customHeight="1" x14ac:dyDescent="0.25">
      <c r="A29" s="2626"/>
      <c r="B29" s="2810"/>
      <c r="C29" s="1500" t="s">
        <v>199</v>
      </c>
      <c r="D29" s="1498">
        <v>0</v>
      </c>
      <c r="E29" s="1498">
        <v>0</v>
      </c>
      <c r="F29" s="1498">
        <v>0</v>
      </c>
      <c r="G29" s="2808"/>
      <c r="H29" s="1498">
        <v>0</v>
      </c>
      <c r="I29" s="1498">
        <v>0</v>
      </c>
      <c r="J29" s="2808"/>
    </row>
    <row r="30" spans="1:10" ht="75.75" customHeight="1" x14ac:dyDescent="0.25">
      <c r="A30" s="2626"/>
      <c r="B30" s="2810"/>
      <c r="C30" s="1500" t="s">
        <v>40</v>
      </c>
      <c r="D30" s="1498">
        <v>0</v>
      </c>
      <c r="E30" s="1498">
        <v>0</v>
      </c>
      <c r="F30" s="1498">
        <v>0</v>
      </c>
      <c r="G30" s="2808"/>
      <c r="H30" s="1498">
        <v>0</v>
      </c>
      <c r="I30" s="1498">
        <v>0</v>
      </c>
      <c r="J30" s="2808"/>
    </row>
    <row r="31" spans="1:10" ht="168.75" customHeight="1" x14ac:dyDescent="0.25">
      <c r="A31" s="2626"/>
      <c r="B31" s="2810"/>
      <c r="C31" s="1500" t="s">
        <v>19</v>
      </c>
      <c r="D31" s="1498">
        <v>0</v>
      </c>
      <c r="E31" s="1498">
        <v>0</v>
      </c>
      <c r="F31" s="1498">
        <v>0</v>
      </c>
      <c r="G31" s="2808"/>
      <c r="H31" s="1498">
        <v>0</v>
      </c>
      <c r="I31" s="1498">
        <v>0</v>
      </c>
      <c r="J31" s="2808"/>
    </row>
    <row r="32" spans="1:10" ht="33" customHeight="1" x14ac:dyDescent="0.25">
      <c r="A32" s="2626" t="s">
        <v>80</v>
      </c>
      <c r="B32" s="2810" t="s">
        <v>1876</v>
      </c>
      <c r="C32" s="1497" t="s">
        <v>15</v>
      </c>
      <c r="D32" s="1498">
        <v>0</v>
      </c>
      <c r="E32" s="1498">
        <v>0</v>
      </c>
      <c r="F32" s="1498">
        <v>0</v>
      </c>
      <c r="G32" s="2808" t="s">
        <v>1875</v>
      </c>
      <c r="H32" s="1498">
        <v>0</v>
      </c>
      <c r="I32" s="1498">
        <v>0</v>
      </c>
      <c r="J32" s="2808" t="s">
        <v>1879</v>
      </c>
    </row>
    <row r="33" spans="1:10" ht="57" customHeight="1" x14ac:dyDescent="0.25">
      <c r="A33" s="2626"/>
      <c r="B33" s="2810"/>
      <c r="C33" s="1500" t="s">
        <v>199</v>
      </c>
      <c r="D33" s="1498">
        <v>0</v>
      </c>
      <c r="E33" s="1498">
        <v>0</v>
      </c>
      <c r="F33" s="1498">
        <v>0</v>
      </c>
      <c r="G33" s="2808"/>
      <c r="H33" s="1498">
        <v>0</v>
      </c>
      <c r="I33" s="1498">
        <v>0</v>
      </c>
      <c r="J33" s="2808"/>
    </row>
    <row r="34" spans="1:10" ht="78.75" customHeight="1" x14ac:dyDescent="0.25">
      <c r="A34" s="2626"/>
      <c r="B34" s="2810"/>
      <c r="C34" s="1500" t="s">
        <v>40</v>
      </c>
      <c r="D34" s="1498">
        <v>0</v>
      </c>
      <c r="E34" s="1498">
        <v>0</v>
      </c>
      <c r="F34" s="1498">
        <v>0</v>
      </c>
      <c r="G34" s="2808"/>
      <c r="H34" s="1498">
        <v>0</v>
      </c>
      <c r="I34" s="1498">
        <v>0</v>
      </c>
      <c r="J34" s="2808"/>
    </row>
    <row r="35" spans="1:10" ht="99" customHeight="1" x14ac:dyDescent="0.25">
      <c r="A35" s="2626"/>
      <c r="B35" s="2810"/>
      <c r="C35" s="1500" t="s">
        <v>19</v>
      </c>
      <c r="D35" s="1498">
        <v>0</v>
      </c>
      <c r="E35" s="1498">
        <v>0</v>
      </c>
      <c r="F35" s="1498">
        <v>0</v>
      </c>
      <c r="G35" s="2808"/>
      <c r="H35" s="1498">
        <v>0</v>
      </c>
      <c r="I35" s="1498">
        <v>0</v>
      </c>
      <c r="J35" s="2808"/>
    </row>
    <row r="36" spans="1:10" ht="25.5" customHeight="1" x14ac:dyDescent="0.25">
      <c r="A36" s="2623" t="s">
        <v>297</v>
      </c>
      <c r="B36" s="2807" t="s">
        <v>1184</v>
      </c>
      <c r="C36" s="1501" t="s">
        <v>15</v>
      </c>
      <c r="D36" s="1494">
        <v>0</v>
      </c>
      <c r="E36" s="1494">
        <v>0</v>
      </c>
      <c r="F36" s="1494">
        <v>0</v>
      </c>
      <c r="G36" s="2808"/>
      <c r="H36" s="1494">
        <v>0</v>
      </c>
      <c r="I36" s="1494">
        <v>0</v>
      </c>
      <c r="J36" s="2808"/>
    </row>
    <row r="37" spans="1:10" ht="60" customHeight="1" x14ac:dyDescent="0.25">
      <c r="A37" s="2623"/>
      <c r="B37" s="2807"/>
      <c r="C37" s="1495" t="s">
        <v>199</v>
      </c>
      <c r="D37" s="1494">
        <v>0</v>
      </c>
      <c r="E37" s="1494">
        <v>0</v>
      </c>
      <c r="F37" s="1494">
        <v>0</v>
      </c>
      <c r="G37" s="2808"/>
      <c r="H37" s="1494">
        <v>0</v>
      </c>
      <c r="I37" s="1494">
        <v>0</v>
      </c>
      <c r="J37" s="2808"/>
    </row>
    <row r="38" spans="1:10" ht="94.5" customHeight="1" x14ac:dyDescent="0.25">
      <c r="A38" s="2623"/>
      <c r="B38" s="2807"/>
      <c r="C38" s="1495" t="s">
        <v>19</v>
      </c>
      <c r="D38" s="1494">
        <v>0</v>
      </c>
      <c r="E38" s="1494">
        <v>0</v>
      </c>
      <c r="F38" s="1494">
        <v>0</v>
      </c>
      <c r="G38" s="2808"/>
      <c r="H38" s="1494">
        <v>0</v>
      </c>
      <c r="I38" s="1494">
        <v>0</v>
      </c>
      <c r="J38" s="2808"/>
    </row>
    <row r="39" spans="1:10" ht="19.5" customHeight="1" x14ac:dyDescent="0.25">
      <c r="A39" s="2626" t="s">
        <v>65</v>
      </c>
      <c r="B39" s="2810" t="s">
        <v>1748</v>
      </c>
      <c r="C39" s="1502" t="s">
        <v>15</v>
      </c>
      <c r="D39" s="1498">
        <v>0</v>
      </c>
      <c r="E39" s="1498">
        <v>0</v>
      </c>
      <c r="F39" s="1498">
        <v>0</v>
      </c>
      <c r="G39" s="2808"/>
      <c r="H39" s="1498">
        <v>0</v>
      </c>
      <c r="I39" s="1498">
        <v>0</v>
      </c>
      <c r="J39" s="2808" t="s">
        <v>1877</v>
      </c>
    </row>
    <row r="40" spans="1:10" ht="66" customHeight="1" x14ac:dyDescent="0.25">
      <c r="A40" s="2626"/>
      <c r="B40" s="2810"/>
      <c r="C40" s="1499" t="s">
        <v>199</v>
      </c>
      <c r="D40" s="1498">
        <v>0</v>
      </c>
      <c r="E40" s="1498">
        <v>0</v>
      </c>
      <c r="F40" s="1498">
        <v>0</v>
      </c>
      <c r="G40" s="2808"/>
      <c r="H40" s="1498">
        <v>0</v>
      </c>
      <c r="I40" s="1498">
        <v>0</v>
      </c>
      <c r="J40" s="2808"/>
    </row>
    <row r="41" spans="1:10" ht="75" x14ac:dyDescent="0.25">
      <c r="A41" s="2626"/>
      <c r="B41" s="2810"/>
      <c r="C41" s="1499" t="s">
        <v>40</v>
      </c>
      <c r="D41" s="1498">
        <v>0</v>
      </c>
      <c r="E41" s="1498">
        <v>0</v>
      </c>
      <c r="F41" s="1498">
        <v>0</v>
      </c>
      <c r="G41" s="2808"/>
      <c r="H41" s="1498">
        <v>0</v>
      </c>
      <c r="I41" s="1498">
        <v>0</v>
      </c>
      <c r="J41" s="2808"/>
    </row>
    <row r="42" spans="1:10" ht="96" customHeight="1" x14ac:dyDescent="0.25">
      <c r="A42" s="2626"/>
      <c r="B42" s="2810"/>
      <c r="C42" s="1499" t="s">
        <v>19</v>
      </c>
      <c r="D42" s="1498">
        <v>0</v>
      </c>
      <c r="E42" s="1498">
        <v>0</v>
      </c>
      <c r="F42" s="1498">
        <v>0</v>
      </c>
      <c r="G42" s="2808"/>
      <c r="H42" s="1498">
        <v>0</v>
      </c>
      <c r="I42" s="1498">
        <v>0</v>
      </c>
      <c r="J42" s="2808"/>
    </row>
    <row r="43" spans="1:10" ht="30" customHeight="1" x14ac:dyDescent="0.25">
      <c r="A43" s="2626" t="s">
        <v>66</v>
      </c>
      <c r="B43" s="2810" t="s">
        <v>1749</v>
      </c>
      <c r="C43" s="1497" t="s">
        <v>15</v>
      </c>
      <c r="D43" s="1498">
        <v>0</v>
      </c>
      <c r="E43" s="1498">
        <v>0</v>
      </c>
      <c r="F43" s="1498">
        <v>0</v>
      </c>
      <c r="G43" s="2808"/>
      <c r="H43" s="1498">
        <v>0</v>
      </c>
      <c r="I43" s="1498">
        <v>0</v>
      </c>
      <c r="J43" s="2808" t="s">
        <v>1877</v>
      </c>
    </row>
    <row r="44" spans="1:10" ht="69" customHeight="1" x14ac:dyDescent="0.25">
      <c r="A44" s="2626"/>
      <c r="B44" s="2810"/>
      <c r="C44" s="1500" t="s">
        <v>199</v>
      </c>
      <c r="D44" s="1498">
        <v>0</v>
      </c>
      <c r="E44" s="1498">
        <v>0</v>
      </c>
      <c r="F44" s="1498">
        <v>0</v>
      </c>
      <c r="G44" s="2808"/>
      <c r="H44" s="1498">
        <v>0</v>
      </c>
      <c r="I44" s="1498">
        <v>0</v>
      </c>
      <c r="J44" s="2808"/>
    </row>
    <row r="45" spans="1:10" ht="102" customHeight="1" x14ac:dyDescent="0.25">
      <c r="A45" s="2626"/>
      <c r="B45" s="2810"/>
      <c r="C45" s="1500" t="s">
        <v>40</v>
      </c>
      <c r="D45" s="1498">
        <v>0</v>
      </c>
      <c r="E45" s="1498">
        <v>0</v>
      </c>
      <c r="F45" s="1498">
        <v>0</v>
      </c>
      <c r="G45" s="2808"/>
      <c r="H45" s="1498">
        <v>0</v>
      </c>
      <c r="I45" s="1498">
        <v>0</v>
      </c>
      <c r="J45" s="2808"/>
    </row>
    <row r="46" spans="1:10" ht="28.5" customHeight="1" x14ac:dyDescent="0.25">
      <c r="A46" s="2100"/>
      <c r="B46" s="2100" t="s">
        <v>38</v>
      </c>
      <c r="C46" s="1493" t="s">
        <v>15</v>
      </c>
      <c r="D46" s="1494">
        <f>D49</f>
        <v>0</v>
      </c>
      <c r="E46" s="1494">
        <v>0</v>
      </c>
      <c r="F46" s="1494">
        <v>0</v>
      </c>
      <c r="G46" s="2811"/>
      <c r="H46" s="1494">
        <v>0</v>
      </c>
      <c r="I46" s="1494">
        <v>0</v>
      </c>
      <c r="J46" s="2811"/>
    </row>
    <row r="47" spans="1:10" ht="56.25" customHeight="1" x14ac:dyDescent="0.25">
      <c r="A47" s="2100"/>
      <c r="B47" s="2100"/>
      <c r="C47" s="1495" t="s">
        <v>199</v>
      </c>
      <c r="D47" s="1494">
        <v>0</v>
      </c>
      <c r="E47" s="1494">
        <v>0</v>
      </c>
      <c r="F47" s="1494">
        <v>0</v>
      </c>
      <c r="G47" s="2811"/>
      <c r="H47" s="1494">
        <v>0</v>
      </c>
      <c r="I47" s="1494">
        <v>0</v>
      </c>
      <c r="J47" s="2811"/>
    </row>
    <row r="48" spans="1:10" ht="79.5" customHeight="1" x14ac:dyDescent="0.25">
      <c r="A48" s="2100"/>
      <c r="B48" s="2100"/>
      <c r="C48" s="1495" t="s">
        <v>40</v>
      </c>
      <c r="D48" s="1494">
        <v>0</v>
      </c>
      <c r="E48" s="1494">
        <v>0</v>
      </c>
      <c r="F48" s="1494">
        <v>0</v>
      </c>
      <c r="G48" s="2811"/>
      <c r="H48" s="1494">
        <v>0</v>
      </c>
      <c r="I48" s="1494">
        <v>0</v>
      </c>
      <c r="J48" s="2811"/>
    </row>
    <row r="49" spans="1:10" ht="142.5" customHeight="1" x14ac:dyDescent="0.25">
      <c r="A49" s="2100"/>
      <c r="B49" s="2100"/>
      <c r="C49" s="1495" t="s">
        <v>19</v>
      </c>
      <c r="D49" s="1494">
        <f>D38</f>
        <v>0</v>
      </c>
      <c r="E49" s="1494">
        <v>0</v>
      </c>
      <c r="F49" s="1494">
        <v>0</v>
      </c>
      <c r="G49" s="2811"/>
      <c r="H49" s="1494">
        <v>0</v>
      </c>
      <c r="I49" s="1494">
        <v>0</v>
      </c>
      <c r="J49" s="2811"/>
    </row>
    <row r="50" spans="1:10" ht="28.5" customHeight="1" x14ac:dyDescent="0.25">
      <c r="A50" s="1439"/>
      <c r="B50" s="2820" t="s">
        <v>1407</v>
      </c>
      <c r="C50" s="2820"/>
      <c r="D50" s="2820"/>
      <c r="E50" s="2820"/>
      <c r="F50" s="2820"/>
      <c r="G50" s="2820"/>
      <c r="H50" s="2820"/>
      <c r="I50" s="2820"/>
      <c r="J50" s="2820"/>
    </row>
    <row r="51" spans="1:10" ht="28.5" customHeight="1" x14ac:dyDescent="0.25">
      <c r="A51" s="2821" t="s">
        <v>9</v>
      </c>
      <c r="B51" s="2823" t="s">
        <v>1750</v>
      </c>
      <c r="C51" s="1465" t="s">
        <v>15</v>
      </c>
      <c r="D51" s="1503">
        <f>D53</f>
        <v>300</v>
      </c>
      <c r="E51" s="1503">
        <f>E52+E53</f>
        <v>0</v>
      </c>
      <c r="F51" s="1503">
        <f>E51/D51*100</f>
        <v>0</v>
      </c>
      <c r="G51" s="2824"/>
      <c r="H51" s="1503">
        <f>H52+H53</f>
        <v>0</v>
      </c>
      <c r="I51" s="1503">
        <v>0</v>
      </c>
      <c r="J51" s="2824"/>
    </row>
    <row r="52" spans="1:10" ht="79.5" customHeight="1" x14ac:dyDescent="0.25">
      <c r="A52" s="2796"/>
      <c r="B52" s="2816"/>
      <c r="C52" s="1504" t="s">
        <v>16</v>
      </c>
      <c r="D52" s="1503">
        <f>D55</f>
        <v>0</v>
      </c>
      <c r="E52" s="1503">
        <f>E55</f>
        <v>0</v>
      </c>
      <c r="F52" s="1503">
        <v>0</v>
      </c>
      <c r="G52" s="2825"/>
      <c r="H52" s="1503">
        <f>H55</f>
        <v>0</v>
      </c>
      <c r="I52" s="1503">
        <v>0</v>
      </c>
      <c r="J52" s="2825"/>
    </row>
    <row r="53" spans="1:10" ht="100.5" customHeight="1" x14ac:dyDescent="0.25">
      <c r="A53" s="2822"/>
      <c r="B53" s="2817"/>
      <c r="C53" s="1504" t="s">
        <v>19</v>
      </c>
      <c r="D53" s="1503">
        <f>D56</f>
        <v>300</v>
      </c>
      <c r="E53" s="1503">
        <f>E56</f>
        <v>0</v>
      </c>
      <c r="F53" s="1503">
        <v>0</v>
      </c>
      <c r="G53" s="2826"/>
      <c r="H53" s="1503">
        <f>H56</f>
        <v>0</v>
      </c>
      <c r="I53" s="1503">
        <v>0</v>
      </c>
      <c r="J53" s="2826"/>
    </row>
    <row r="54" spans="1:10" ht="23.25" customHeight="1" x14ac:dyDescent="0.25">
      <c r="A54" s="2117" t="s">
        <v>21</v>
      </c>
      <c r="B54" s="2812" t="s">
        <v>1751</v>
      </c>
      <c r="C54" s="1467" t="s">
        <v>15</v>
      </c>
      <c r="D54" s="1505">
        <f>D56</f>
        <v>300</v>
      </c>
      <c r="E54" s="1505">
        <f>E56</f>
        <v>0</v>
      </c>
      <c r="F54" s="1505">
        <f>E54/D54*100</f>
        <v>0</v>
      </c>
      <c r="G54" s="2812"/>
      <c r="H54" s="1505">
        <f>H55+H56</f>
        <v>0</v>
      </c>
      <c r="I54" s="1505">
        <f>H54/D54*100</f>
        <v>0</v>
      </c>
      <c r="J54" s="2815" t="s">
        <v>1752</v>
      </c>
    </row>
    <row r="55" spans="1:10" ht="81" customHeight="1" x14ac:dyDescent="0.25">
      <c r="A55" s="2118"/>
      <c r="B55" s="2813"/>
      <c r="C55" s="1506" t="s">
        <v>16</v>
      </c>
      <c r="D55" s="1505">
        <v>0</v>
      </c>
      <c r="E55" s="1505">
        <v>0</v>
      </c>
      <c r="F55" s="1505">
        <v>0</v>
      </c>
      <c r="G55" s="2813"/>
      <c r="H55" s="1505">
        <v>0</v>
      </c>
      <c r="I55" s="1505">
        <v>0</v>
      </c>
      <c r="J55" s="2816"/>
    </row>
    <row r="56" spans="1:10" ht="98.25" customHeight="1" x14ac:dyDescent="0.25">
      <c r="A56" s="2119"/>
      <c r="B56" s="2814"/>
      <c r="C56" s="1506" t="s">
        <v>19</v>
      </c>
      <c r="D56" s="1505">
        <v>300</v>
      </c>
      <c r="E56" s="1505">
        <v>0</v>
      </c>
      <c r="F56" s="1505">
        <f t="shared" ref="F56" si="0">E56/D56*100</f>
        <v>0</v>
      </c>
      <c r="G56" s="2814"/>
      <c r="H56" s="1505">
        <v>0</v>
      </c>
      <c r="I56" s="1505">
        <f t="shared" ref="I56" si="1">H56/D56*100</f>
        <v>0</v>
      </c>
      <c r="J56" s="2817"/>
    </row>
    <row r="57" spans="1:10" ht="135" customHeight="1" x14ac:dyDescent="0.25">
      <c r="A57" s="1464"/>
      <c r="B57" s="1465" t="s">
        <v>1185</v>
      </c>
      <c r="C57" s="1434" t="s">
        <v>16</v>
      </c>
      <c r="D57" s="1507">
        <f>D58</f>
        <v>0</v>
      </c>
      <c r="E57" s="1508">
        <f>E58</f>
        <v>0</v>
      </c>
      <c r="F57" s="1312"/>
      <c r="G57" s="1509"/>
      <c r="H57" s="1508"/>
      <c r="I57" s="1312"/>
      <c r="J57" s="1491"/>
    </row>
    <row r="58" spans="1:10" ht="174" customHeight="1" x14ac:dyDescent="0.25">
      <c r="A58" s="1439" t="s">
        <v>10</v>
      </c>
      <c r="B58" s="1467" t="s">
        <v>1753</v>
      </c>
      <c r="C58" s="1469" t="s">
        <v>16</v>
      </c>
      <c r="D58" s="1510">
        <v>0</v>
      </c>
      <c r="E58" s="1511">
        <v>0</v>
      </c>
      <c r="F58" s="1324">
        <v>0</v>
      </c>
      <c r="G58" s="1327"/>
      <c r="H58" s="1511">
        <v>0</v>
      </c>
      <c r="I58" s="1324"/>
      <c r="J58" s="1512" t="s">
        <v>1881</v>
      </c>
    </row>
    <row r="59" spans="1:10" ht="117.75" customHeight="1" x14ac:dyDescent="0.25">
      <c r="A59" s="1464" t="s">
        <v>12</v>
      </c>
      <c r="B59" s="1513" t="s">
        <v>1366</v>
      </c>
      <c r="C59" s="1404" t="s">
        <v>19</v>
      </c>
      <c r="D59" s="1508">
        <f>D60</f>
        <v>3396.89</v>
      </c>
      <c r="E59" s="1508">
        <f>E60</f>
        <v>0</v>
      </c>
      <c r="F59" s="1443">
        <f>F60</f>
        <v>0</v>
      </c>
      <c r="G59" s="1514"/>
      <c r="H59" s="1508">
        <f>E59</f>
        <v>0</v>
      </c>
      <c r="I59" s="1443">
        <f>I60</f>
        <v>0</v>
      </c>
      <c r="J59" s="1515"/>
    </row>
    <row r="60" spans="1:10" ht="133.5" customHeight="1" x14ac:dyDescent="0.25">
      <c r="A60" s="1439" t="s">
        <v>65</v>
      </c>
      <c r="B60" s="1467" t="s">
        <v>1367</v>
      </c>
      <c r="C60" s="1516" t="s">
        <v>19</v>
      </c>
      <c r="D60" s="1511">
        <v>3396.89</v>
      </c>
      <c r="E60" s="1511">
        <v>0</v>
      </c>
      <c r="F60" s="1511">
        <f>E60/D60*100</f>
        <v>0</v>
      </c>
      <c r="G60" s="1517" t="s">
        <v>1996</v>
      </c>
      <c r="H60" s="1511">
        <f>E60</f>
        <v>0</v>
      </c>
      <c r="I60" s="1511">
        <f>H60/D60*100</f>
        <v>0</v>
      </c>
      <c r="J60" s="1518" t="s">
        <v>1997</v>
      </c>
    </row>
    <row r="61" spans="1:10" ht="27.75" customHeight="1" x14ac:dyDescent="0.25">
      <c r="A61" s="2100"/>
      <c r="B61" s="2100" t="s">
        <v>251</v>
      </c>
      <c r="C61" s="1404" t="s">
        <v>15</v>
      </c>
      <c r="D61" s="1507">
        <f>D62</f>
        <v>3696.89</v>
      </c>
      <c r="E61" s="1507">
        <f>E62</f>
        <v>0</v>
      </c>
      <c r="F61" s="1508">
        <f t="shared" ref="F61" si="2">E61/D61*100</f>
        <v>0</v>
      </c>
      <c r="G61" s="2818"/>
      <c r="H61" s="1507">
        <f>H62</f>
        <v>0</v>
      </c>
      <c r="I61" s="1508">
        <f t="shared" ref="I61" si="3">H61/D61*100</f>
        <v>0</v>
      </c>
      <c r="J61" s="2819"/>
    </row>
    <row r="62" spans="1:10" ht="94.5" customHeight="1" x14ac:dyDescent="0.25">
      <c r="A62" s="2100"/>
      <c r="B62" s="2100"/>
      <c r="C62" s="1434" t="s">
        <v>19</v>
      </c>
      <c r="D62" s="1508">
        <f>D56+D60</f>
        <v>3696.89</v>
      </c>
      <c r="E62" s="1508">
        <f>E59</f>
        <v>0</v>
      </c>
      <c r="F62" s="1508">
        <v>0</v>
      </c>
      <c r="G62" s="2818"/>
      <c r="H62" s="1508">
        <f>H59</f>
        <v>0</v>
      </c>
      <c r="I62" s="1508">
        <v>0</v>
      </c>
      <c r="J62" s="2819"/>
    </row>
    <row r="63" spans="1:10" ht="29.25" customHeight="1" x14ac:dyDescent="0.25">
      <c r="A63" s="1464"/>
      <c r="B63" s="2827" t="s">
        <v>385</v>
      </c>
      <c r="C63" s="2827"/>
      <c r="D63" s="2827"/>
      <c r="E63" s="2827"/>
      <c r="F63" s="2827"/>
      <c r="G63" s="2827"/>
      <c r="H63" s="2827"/>
      <c r="I63" s="2827"/>
      <c r="J63" s="2827"/>
    </row>
    <row r="64" spans="1:10" ht="96.75" customHeight="1" x14ac:dyDescent="0.25">
      <c r="A64" s="1464" t="s">
        <v>8</v>
      </c>
      <c r="B64" s="1513" t="s">
        <v>399</v>
      </c>
      <c r="C64" s="1404" t="s">
        <v>19</v>
      </c>
      <c r="D64" s="1494">
        <f>D65+D66</f>
        <v>7024.89</v>
      </c>
      <c r="E64" s="1494">
        <f>E65+E66</f>
        <v>249.73</v>
      </c>
      <c r="F64" s="1494">
        <f t="shared" ref="F64:F71" si="4">E64/D64*100</f>
        <v>3.5549311092415681</v>
      </c>
      <c r="G64" s="1519"/>
      <c r="H64" s="1494">
        <f>H65+H66</f>
        <v>249.73</v>
      </c>
      <c r="I64" s="1494">
        <f t="shared" ref="I64:I68" si="5">H64/D64*100</f>
        <v>3.5549311092415681</v>
      </c>
      <c r="J64" s="1470"/>
    </row>
    <row r="65" spans="1:15" ht="220.5" customHeight="1" x14ac:dyDescent="0.25">
      <c r="A65" s="1439" t="s">
        <v>10</v>
      </c>
      <c r="B65" s="1520" t="s">
        <v>1186</v>
      </c>
      <c r="C65" s="1521" t="s">
        <v>19</v>
      </c>
      <c r="D65" s="1498">
        <v>300</v>
      </c>
      <c r="E65" s="1498">
        <v>0</v>
      </c>
      <c r="F65" s="1498">
        <f t="shared" si="4"/>
        <v>0</v>
      </c>
      <c r="G65" s="1522"/>
      <c r="H65" s="1498">
        <f>E65</f>
        <v>0</v>
      </c>
      <c r="I65" s="1498">
        <f t="shared" si="5"/>
        <v>0</v>
      </c>
      <c r="J65" s="1470" t="s">
        <v>1754</v>
      </c>
    </row>
    <row r="66" spans="1:15" ht="99.75" customHeight="1" x14ac:dyDescent="0.25">
      <c r="A66" s="1439" t="s">
        <v>11</v>
      </c>
      <c r="B66" s="1520" t="s">
        <v>401</v>
      </c>
      <c r="C66" s="1521" t="s">
        <v>19</v>
      </c>
      <c r="D66" s="1523">
        <v>6724.89</v>
      </c>
      <c r="E66" s="1523">
        <v>249.73</v>
      </c>
      <c r="F66" s="1524">
        <f>E66/D66*100</f>
        <v>3.7135179906288425</v>
      </c>
      <c r="G66" s="1525" t="s">
        <v>1755</v>
      </c>
      <c r="H66" s="1505">
        <f>E66</f>
        <v>249.73</v>
      </c>
      <c r="I66" s="1505">
        <f>H66/D66*100</f>
        <v>3.7135179906288425</v>
      </c>
      <c r="J66" s="1470" t="s">
        <v>1752</v>
      </c>
      <c r="O66" s="66"/>
    </row>
    <row r="67" spans="1:15" ht="177" hidden="1" customHeight="1" x14ac:dyDescent="0.25">
      <c r="A67" s="1439" t="s">
        <v>30</v>
      </c>
      <c r="B67" s="1467" t="s">
        <v>400</v>
      </c>
      <c r="C67" s="1469" t="s">
        <v>19</v>
      </c>
      <c r="D67" s="1505">
        <v>1000</v>
      </c>
      <c r="E67" s="1523">
        <v>0</v>
      </c>
      <c r="F67" s="1308">
        <f t="shared" si="4"/>
        <v>0</v>
      </c>
      <c r="G67" s="1525" t="s">
        <v>510</v>
      </c>
      <c r="H67" s="1505">
        <f>E67</f>
        <v>0</v>
      </c>
      <c r="I67" s="1505">
        <f t="shared" si="5"/>
        <v>0</v>
      </c>
      <c r="J67" s="1470" t="s">
        <v>847</v>
      </c>
    </row>
    <row r="68" spans="1:15" ht="106.5" customHeight="1" x14ac:dyDescent="0.25">
      <c r="A68" s="1526"/>
      <c r="B68" s="1527" t="s">
        <v>72</v>
      </c>
      <c r="C68" s="1404" t="s">
        <v>19</v>
      </c>
      <c r="D68" s="1528">
        <f>D64</f>
        <v>7024.89</v>
      </c>
      <c r="E68" s="1528">
        <f>E64</f>
        <v>249.73</v>
      </c>
      <c r="F68" s="1529">
        <f t="shared" si="4"/>
        <v>3.5549311092415681</v>
      </c>
      <c r="G68" s="1522"/>
      <c r="H68" s="1528">
        <f>H64</f>
        <v>249.73</v>
      </c>
      <c r="I68" s="1503">
        <f t="shared" si="5"/>
        <v>3.5549311092415681</v>
      </c>
      <c r="J68" s="1470"/>
    </row>
    <row r="69" spans="1:15" ht="25.5" customHeight="1" x14ac:dyDescent="0.25">
      <c r="A69" s="2828"/>
      <c r="B69" s="2828" t="s">
        <v>69</v>
      </c>
      <c r="C69" s="1404" t="s">
        <v>15</v>
      </c>
      <c r="D69" s="1508">
        <f>D70+D71</f>
        <v>10721.78</v>
      </c>
      <c r="E69" s="1508">
        <f>E70+E71</f>
        <v>249.73</v>
      </c>
      <c r="F69" s="1443">
        <f t="shared" si="4"/>
        <v>2.3291841466622145</v>
      </c>
      <c r="G69" s="2829"/>
      <c r="H69" s="1508">
        <f>H70+H71</f>
        <v>249.73</v>
      </c>
      <c r="I69" s="1443">
        <f>E69/D69*100</f>
        <v>2.3291841466622145</v>
      </c>
      <c r="J69" s="2830"/>
    </row>
    <row r="70" spans="1:15" ht="81.75" customHeight="1" x14ac:dyDescent="0.25">
      <c r="A70" s="2828"/>
      <c r="B70" s="2828"/>
      <c r="C70" s="1530" t="s">
        <v>16</v>
      </c>
      <c r="D70" s="1508">
        <v>0</v>
      </c>
      <c r="E70" s="1443">
        <v>0</v>
      </c>
      <c r="F70" s="1443">
        <v>0</v>
      </c>
      <c r="G70" s="2829"/>
      <c r="H70" s="1508">
        <v>0</v>
      </c>
      <c r="I70" s="1508">
        <v>0</v>
      </c>
      <c r="J70" s="2830"/>
    </row>
    <row r="71" spans="1:15" ht="96" customHeight="1" x14ac:dyDescent="0.25">
      <c r="A71" s="2828"/>
      <c r="B71" s="2828"/>
      <c r="C71" s="1404" t="s">
        <v>19</v>
      </c>
      <c r="D71" s="1443">
        <f>D68+D62+D46</f>
        <v>10721.78</v>
      </c>
      <c r="E71" s="1443">
        <f>E68+E62</f>
        <v>249.73</v>
      </c>
      <c r="F71" s="1443">
        <f t="shared" si="4"/>
        <v>2.3291841466622145</v>
      </c>
      <c r="G71" s="2829"/>
      <c r="H71" s="1443">
        <f>H68+H62</f>
        <v>249.73</v>
      </c>
      <c r="I71" s="1443">
        <f>PRODUCT(H71,1/D71,100)</f>
        <v>2.3291841466622145</v>
      </c>
      <c r="J71" s="2830"/>
    </row>
  </sheetData>
  <mergeCells count="63">
    <mergeCell ref="B63:J63"/>
    <mergeCell ref="A69:A71"/>
    <mergeCell ref="B69:B71"/>
    <mergeCell ref="G69:G71"/>
    <mergeCell ref="J69:J71"/>
    <mergeCell ref="B50:J50"/>
    <mergeCell ref="A51:A53"/>
    <mergeCell ref="B51:B53"/>
    <mergeCell ref="G51:G53"/>
    <mergeCell ref="J51:J53"/>
    <mergeCell ref="A54:A56"/>
    <mergeCell ref="B54:B56"/>
    <mergeCell ref="G54:G56"/>
    <mergeCell ref="J54:J56"/>
    <mergeCell ref="A61:A62"/>
    <mergeCell ref="B61:B62"/>
    <mergeCell ref="G61:G62"/>
    <mergeCell ref="J61:J62"/>
    <mergeCell ref="A43:A45"/>
    <mergeCell ref="B43:B45"/>
    <mergeCell ref="G43:G45"/>
    <mergeCell ref="J43:J45"/>
    <mergeCell ref="A46:A49"/>
    <mergeCell ref="B46:B49"/>
    <mergeCell ref="G46:G49"/>
    <mergeCell ref="J46:J49"/>
    <mergeCell ref="A36:A38"/>
    <mergeCell ref="B36:B38"/>
    <mergeCell ref="G36:G38"/>
    <mergeCell ref="J36:J38"/>
    <mergeCell ref="A39:A42"/>
    <mergeCell ref="B39:B42"/>
    <mergeCell ref="G39:G42"/>
    <mergeCell ref="J39:J42"/>
    <mergeCell ref="A32:A35"/>
    <mergeCell ref="B32:B35"/>
    <mergeCell ref="G32:G35"/>
    <mergeCell ref="J32:J35"/>
    <mergeCell ref="A24:A27"/>
    <mergeCell ref="B24:B27"/>
    <mergeCell ref="G24:G27"/>
    <mergeCell ref="J24:J27"/>
    <mergeCell ref="A28:A31"/>
    <mergeCell ref="B28:B31"/>
    <mergeCell ref="G28:G31"/>
    <mergeCell ref="J28:J31"/>
    <mergeCell ref="A16:A19"/>
    <mergeCell ref="B16:B19"/>
    <mergeCell ref="G16:G19"/>
    <mergeCell ref="J16:J19"/>
    <mergeCell ref="A20:A23"/>
    <mergeCell ref="B20:B23"/>
    <mergeCell ref="G20:G23"/>
    <mergeCell ref="J20:J23"/>
    <mergeCell ref="A12:A15"/>
    <mergeCell ref="B12:B15"/>
    <mergeCell ref="G12:G15"/>
    <mergeCell ref="J12:J15"/>
    <mergeCell ref="A2:J2"/>
    <mergeCell ref="A3:J3"/>
    <mergeCell ref="A4:J4"/>
    <mergeCell ref="A5:J5"/>
    <mergeCell ref="B8:J8"/>
  </mergeCells>
  <conditionalFormatting sqref="B8">
    <cfRule type="duplicateValues" priority="1"/>
  </conditionalFormatting>
  <pageMargins left="0.78740157480314965" right="0.39370078740157483" top="0.78740157480314965" bottom="0.78740157480314965" header="0.31496062992125984" footer="0.39370078740157483"/>
  <pageSetup paperSize="9" scale="62" firstPageNumber="136" fitToWidth="0" fitToHeight="0" orientation="landscape" useFirstPageNumber="1" horizontalDpi="4294967292" verticalDpi="4294967292" r:id="rId1"/>
  <headerFooter>
    <oddFooter>&amp;R&amp;"Times New Roman,обычный"&amp;14&amp;P</oddFooter>
  </headerFooter>
  <rowBreaks count="1" manualBreakCount="1">
    <brk id="2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WVP220"/>
  <sheetViews>
    <sheetView view="pageBreakPreview" topLeftCell="A177" zoomScale="66" zoomScaleNormal="66" zoomScaleSheetLayoutView="66" zoomScalePageLayoutView="70" workbookViewId="0">
      <selection activeCell="L192" sqref="L192"/>
    </sheetView>
  </sheetViews>
  <sheetFormatPr defaultColWidth="26.7109375" defaultRowHeight="18.75" x14ac:dyDescent="0.25"/>
  <cols>
    <col min="1" max="1" width="8.7109375" style="1531" customWidth="1"/>
    <col min="2" max="2" width="45" style="1532" customWidth="1"/>
    <col min="3" max="3" width="15.7109375" style="1532" customWidth="1"/>
    <col min="4" max="5" width="17.7109375" style="1531" customWidth="1"/>
    <col min="6" max="6" width="14.85546875" style="1531" customWidth="1"/>
    <col min="7" max="7" width="35.7109375" style="1533" customWidth="1"/>
    <col min="8" max="8" width="17.7109375" style="1531" customWidth="1"/>
    <col min="9" max="9" width="12.28515625" style="1531" customWidth="1"/>
    <col min="10" max="10" width="30.7109375" style="1533" customWidth="1"/>
    <col min="11" max="254" width="26.7109375" style="1535"/>
    <col min="255" max="255" width="8.7109375" style="1535" customWidth="1"/>
    <col min="256" max="256" width="41.7109375" style="1535" customWidth="1"/>
    <col min="257" max="257" width="15.7109375" style="1535" customWidth="1"/>
    <col min="258" max="259" width="17.7109375" style="1535" customWidth="1"/>
    <col min="260" max="260" width="15.140625" style="1535" customWidth="1"/>
    <col min="261" max="261" width="35.7109375" style="1535" customWidth="1"/>
    <col min="262" max="262" width="17.7109375" style="1535" customWidth="1"/>
    <col min="263" max="263" width="14.7109375" style="1535" customWidth="1"/>
    <col min="264" max="264" width="30.7109375" style="1535" customWidth="1"/>
    <col min="265" max="510" width="26.7109375" style="1535"/>
    <col min="511" max="511" width="8.7109375" style="1535" customWidth="1"/>
    <col min="512" max="512" width="41.7109375" style="1535" customWidth="1"/>
    <col min="513" max="513" width="15.7109375" style="1535" customWidth="1"/>
    <col min="514" max="515" width="17.7109375" style="1535" customWidth="1"/>
    <col min="516" max="516" width="15.140625" style="1535" customWidth="1"/>
    <col min="517" max="517" width="35.7109375" style="1535" customWidth="1"/>
    <col min="518" max="518" width="17.7109375" style="1535" customWidth="1"/>
    <col min="519" max="519" width="14.7109375" style="1535" customWidth="1"/>
    <col min="520" max="520" width="30.7109375" style="1535" customWidth="1"/>
    <col min="521" max="766" width="26.7109375" style="1535"/>
    <col min="767" max="767" width="8.7109375" style="1535" customWidth="1"/>
    <col min="768" max="768" width="41.7109375" style="1535" customWidth="1"/>
    <col min="769" max="769" width="15.7109375" style="1535" customWidth="1"/>
    <col min="770" max="771" width="17.7109375" style="1535" customWidth="1"/>
    <col min="772" max="772" width="15.140625" style="1535" customWidth="1"/>
    <col min="773" max="773" width="35.7109375" style="1535" customWidth="1"/>
    <col min="774" max="774" width="17.7109375" style="1535" customWidth="1"/>
    <col min="775" max="775" width="14.7109375" style="1535" customWidth="1"/>
    <col min="776" max="776" width="30.7109375" style="1535" customWidth="1"/>
    <col min="777" max="1022" width="26.7109375" style="1535"/>
    <col min="1023" max="1023" width="8.7109375" style="1535" customWidth="1"/>
    <col min="1024" max="1024" width="41.7109375" style="1535" customWidth="1"/>
    <col min="1025" max="1025" width="15.7109375" style="1535" customWidth="1"/>
    <col min="1026" max="1027" width="17.7109375" style="1535" customWidth="1"/>
    <col min="1028" max="1028" width="15.140625" style="1535" customWidth="1"/>
    <col min="1029" max="1029" width="35.7109375" style="1535" customWidth="1"/>
    <col min="1030" max="1030" width="17.7109375" style="1535" customWidth="1"/>
    <col min="1031" max="1031" width="14.7109375" style="1535" customWidth="1"/>
    <col min="1032" max="1032" width="30.7109375" style="1535" customWidth="1"/>
    <col min="1033" max="1278" width="26.7109375" style="1535"/>
    <col min="1279" max="1279" width="8.7109375" style="1535" customWidth="1"/>
    <col min="1280" max="1280" width="41.7109375" style="1535" customWidth="1"/>
    <col min="1281" max="1281" width="15.7109375" style="1535" customWidth="1"/>
    <col min="1282" max="1283" width="17.7109375" style="1535" customWidth="1"/>
    <col min="1284" max="1284" width="15.140625" style="1535" customWidth="1"/>
    <col min="1285" max="1285" width="35.7109375" style="1535" customWidth="1"/>
    <col min="1286" max="1286" width="17.7109375" style="1535" customWidth="1"/>
    <col min="1287" max="1287" width="14.7109375" style="1535" customWidth="1"/>
    <col min="1288" max="1288" width="30.7109375" style="1535" customWidth="1"/>
    <col min="1289" max="1534" width="26.7109375" style="1535"/>
    <col min="1535" max="1535" width="8.7109375" style="1535" customWidth="1"/>
    <col min="1536" max="1536" width="41.7109375" style="1535" customWidth="1"/>
    <col min="1537" max="1537" width="15.7109375" style="1535" customWidth="1"/>
    <col min="1538" max="1539" width="17.7109375" style="1535" customWidth="1"/>
    <col min="1540" max="1540" width="15.140625" style="1535" customWidth="1"/>
    <col min="1541" max="1541" width="35.7109375" style="1535" customWidth="1"/>
    <col min="1542" max="1542" width="17.7109375" style="1535" customWidth="1"/>
    <col min="1543" max="1543" width="14.7109375" style="1535" customWidth="1"/>
    <col min="1544" max="1544" width="30.7109375" style="1535" customWidth="1"/>
    <col min="1545" max="1790" width="26.7109375" style="1535"/>
    <col min="1791" max="1791" width="8.7109375" style="1535" customWidth="1"/>
    <col min="1792" max="1792" width="41.7109375" style="1535" customWidth="1"/>
    <col min="1793" max="1793" width="15.7109375" style="1535" customWidth="1"/>
    <col min="1794" max="1795" width="17.7109375" style="1535" customWidth="1"/>
    <col min="1796" max="1796" width="15.140625" style="1535" customWidth="1"/>
    <col min="1797" max="1797" width="35.7109375" style="1535" customWidth="1"/>
    <col min="1798" max="1798" width="17.7109375" style="1535" customWidth="1"/>
    <col min="1799" max="1799" width="14.7109375" style="1535" customWidth="1"/>
    <col min="1800" max="1800" width="30.7109375" style="1535" customWidth="1"/>
    <col min="1801" max="2046" width="26.7109375" style="1535"/>
    <col min="2047" max="2047" width="8.7109375" style="1535" customWidth="1"/>
    <col min="2048" max="2048" width="41.7109375" style="1535" customWidth="1"/>
    <col min="2049" max="2049" width="15.7109375" style="1535" customWidth="1"/>
    <col min="2050" max="2051" width="17.7109375" style="1535" customWidth="1"/>
    <col min="2052" max="2052" width="15.140625" style="1535" customWidth="1"/>
    <col min="2053" max="2053" width="35.7109375" style="1535" customWidth="1"/>
    <col min="2054" max="2054" width="17.7109375" style="1535" customWidth="1"/>
    <col min="2055" max="2055" width="14.7109375" style="1535" customWidth="1"/>
    <col min="2056" max="2056" width="30.7109375" style="1535" customWidth="1"/>
    <col min="2057" max="2302" width="26.7109375" style="1535"/>
    <col min="2303" max="2303" width="8.7109375" style="1535" customWidth="1"/>
    <col min="2304" max="2304" width="41.7109375" style="1535" customWidth="1"/>
    <col min="2305" max="2305" width="15.7109375" style="1535" customWidth="1"/>
    <col min="2306" max="2307" width="17.7109375" style="1535" customWidth="1"/>
    <col min="2308" max="2308" width="15.140625" style="1535" customWidth="1"/>
    <col min="2309" max="2309" width="35.7109375" style="1535" customWidth="1"/>
    <col min="2310" max="2310" width="17.7109375" style="1535" customWidth="1"/>
    <col min="2311" max="2311" width="14.7109375" style="1535" customWidth="1"/>
    <col min="2312" max="2312" width="30.7109375" style="1535" customWidth="1"/>
    <col min="2313" max="2558" width="26.7109375" style="1535"/>
    <col min="2559" max="2559" width="8.7109375" style="1535" customWidth="1"/>
    <col min="2560" max="2560" width="41.7109375" style="1535" customWidth="1"/>
    <col min="2561" max="2561" width="15.7109375" style="1535" customWidth="1"/>
    <col min="2562" max="2563" width="17.7109375" style="1535" customWidth="1"/>
    <col min="2564" max="2564" width="15.140625" style="1535" customWidth="1"/>
    <col min="2565" max="2565" width="35.7109375" style="1535" customWidth="1"/>
    <col min="2566" max="2566" width="17.7109375" style="1535" customWidth="1"/>
    <col min="2567" max="2567" width="14.7109375" style="1535" customWidth="1"/>
    <col min="2568" max="2568" width="30.7109375" style="1535" customWidth="1"/>
    <col min="2569" max="2814" width="26.7109375" style="1535"/>
    <col min="2815" max="2815" width="8.7109375" style="1535" customWidth="1"/>
    <col min="2816" max="2816" width="41.7109375" style="1535" customWidth="1"/>
    <col min="2817" max="2817" width="15.7109375" style="1535" customWidth="1"/>
    <col min="2818" max="2819" width="17.7109375" style="1535" customWidth="1"/>
    <col min="2820" max="2820" width="15.140625" style="1535" customWidth="1"/>
    <col min="2821" max="2821" width="35.7109375" style="1535" customWidth="1"/>
    <col min="2822" max="2822" width="17.7109375" style="1535" customWidth="1"/>
    <col min="2823" max="2823" width="14.7109375" style="1535" customWidth="1"/>
    <col min="2824" max="2824" width="30.7109375" style="1535" customWidth="1"/>
    <col min="2825" max="3070" width="26.7109375" style="1535"/>
    <col min="3071" max="3071" width="8.7109375" style="1535" customWidth="1"/>
    <col min="3072" max="3072" width="41.7109375" style="1535" customWidth="1"/>
    <col min="3073" max="3073" width="15.7109375" style="1535" customWidth="1"/>
    <col min="3074" max="3075" width="17.7109375" style="1535" customWidth="1"/>
    <col min="3076" max="3076" width="15.140625" style="1535" customWidth="1"/>
    <col min="3077" max="3077" width="35.7109375" style="1535" customWidth="1"/>
    <col min="3078" max="3078" width="17.7109375" style="1535" customWidth="1"/>
    <col min="3079" max="3079" width="14.7109375" style="1535" customWidth="1"/>
    <col min="3080" max="3080" width="30.7109375" style="1535" customWidth="1"/>
    <col min="3081" max="3326" width="26.7109375" style="1535"/>
    <col min="3327" max="3327" width="8.7109375" style="1535" customWidth="1"/>
    <col min="3328" max="3328" width="41.7109375" style="1535" customWidth="1"/>
    <col min="3329" max="3329" width="15.7109375" style="1535" customWidth="1"/>
    <col min="3330" max="3331" width="17.7109375" style="1535" customWidth="1"/>
    <col min="3332" max="3332" width="15.140625" style="1535" customWidth="1"/>
    <col min="3333" max="3333" width="35.7109375" style="1535" customWidth="1"/>
    <col min="3334" max="3334" width="17.7109375" style="1535" customWidth="1"/>
    <col min="3335" max="3335" width="14.7109375" style="1535" customWidth="1"/>
    <col min="3336" max="3336" width="30.7109375" style="1535" customWidth="1"/>
    <col min="3337" max="3582" width="26.7109375" style="1535"/>
    <col min="3583" max="3583" width="8.7109375" style="1535" customWidth="1"/>
    <col min="3584" max="3584" width="41.7109375" style="1535" customWidth="1"/>
    <col min="3585" max="3585" width="15.7109375" style="1535" customWidth="1"/>
    <col min="3586" max="3587" width="17.7109375" style="1535" customWidth="1"/>
    <col min="3588" max="3588" width="15.140625" style="1535" customWidth="1"/>
    <col min="3589" max="3589" width="35.7109375" style="1535" customWidth="1"/>
    <col min="3590" max="3590" width="17.7109375" style="1535" customWidth="1"/>
    <col min="3591" max="3591" width="14.7109375" style="1535" customWidth="1"/>
    <col min="3592" max="3592" width="30.7109375" style="1535" customWidth="1"/>
    <col min="3593" max="3838" width="26.7109375" style="1535"/>
    <col min="3839" max="3839" width="8.7109375" style="1535" customWidth="1"/>
    <col min="3840" max="3840" width="41.7109375" style="1535" customWidth="1"/>
    <col min="3841" max="3841" width="15.7109375" style="1535" customWidth="1"/>
    <col min="3842" max="3843" width="17.7109375" style="1535" customWidth="1"/>
    <col min="3844" max="3844" width="15.140625" style="1535" customWidth="1"/>
    <col min="3845" max="3845" width="35.7109375" style="1535" customWidth="1"/>
    <col min="3846" max="3846" width="17.7109375" style="1535" customWidth="1"/>
    <col min="3847" max="3847" width="14.7109375" style="1535" customWidth="1"/>
    <col min="3848" max="3848" width="30.7109375" style="1535" customWidth="1"/>
    <col min="3849" max="4094" width="26.7109375" style="1535"/>
    <col min="4095" max="4095" width="8.7109375" style="1535" customWidth="1"/>
    <col min="4096" max="4096" width="41.7109375" style="1535" customWidth="1"/>
    <col min="4097" max="4097" width="15.7109375" style="1535" customWidth="1"/>
    <col min="4098" max="4099" width="17.7109375" style="1535" customWidth="1"/>
    <col min="4100" max="4100" width="15.140625" style="1535" customWidth="1"/>
    <col min="4101" max="4101" width="35.7109375" style="1535" customWidth="1"/>
    <col min="4102" max="4102" width="17.7109375" style="1535" customWidth="1"/>
    <col min="4103" max="4103" width="14.7109375" style="1535" customWidth="1"/>
    <col min="4104" max="4104" width="30.7109375" style="1535" customWidth="1"/>
    <col min="4105" max="4350" width="26.7109375" style="1535"/>
    <col min="4351" max="4351" width="8.7109375" style="1535" customWidth="1"/>
    <col min="4352" max="4352" width="41.7109375" style="1535" customWidth="1"/>
    <col min="4353" max="4353" width="15.7109375" style="1535" customWidth="1"/>
    <col min="4354" max="4355" width="17.7109375" style="1535" customWidth="1"/>
    <col min="4356" max="4356" width="15.140625" style="1535" customWidth="1"/>
    <col min="4357" max="4357" width="35.7109375" style="1535" customWidth="1"/>
    <col min="4358" max="4358" width="17.7109375" style="1535" customWidth="1"/>
    <col min="4359" max="4359" width="14.7109375" style="1535" customWidth="1"/>
    <col min="4360" max="4360" width="30.7109375" style="1535" customWidth="1"/>
    <col min="4361" max="4606" width="26.7109375" style="1535"/>
    <col min="4607" max="4607" width="8.7109375" style="1535" customWidth="1"/>
    <col min="4608" max="4608" width="41.7109375" style="1535" customWidth="1"/>
    <col min="4609" max="4609" width="15.7109375" style="1535" customWidth="1"/>
    <col min="4610" max="4611" width="17.7109375" style="1535" customWidth="1"/>
    <col min="4612" max="4612" width="15.140625" style="1535" customWidth="1"/>
    <col min="4613" max="4613" width="35.7109375" style="1535" customWidth="1"/>
    <col min="4614" max="4614" width="17.7109375" style="1535" customWidth="1"/>
    <col min="4615" max="4615" width="14.7109375" style="1535" customWidth="1"/>
    <col min="4616" max="4616" width="30.7109375" style="1535" customWidth="1"/>
    <col min="4617" max="4862" width="26.7109375" style="1535"/>
    <col min="4863" max="4863" width="8.7109375" style="1535" customWidth="1"/>
    <col min="4864" max="4864" width="41.7109375" style="1535" customWidth="1"/>
    <col min="4865" max="4865" width="15.7109375" style="1535" customWidth="1"/>
    <col min="4866" max="4867" width="17.7109375" style="1535" customWidth="1"/>
    <col min="4868" max="4868" width="15.140625" style="1535" customWidth="1"/>
    <col min="4869" max="4869" width="35.7109375" style="1535" customWidth="1"/>
    <col min="4870" max="4870" width="17.7109375" style="1535" customWidth="1"/>
    <col min="4871" max="4871" width="14.7109375" style="1535" customWidth="1"/>
    <col min="4872" max="4872" width="30.7109375" style="1535" customWidth="1"/>
    <col min="4873" max="5118" width="26.7109375" style="1535"/>
    <col min="5119" max="5119" width="8.7109375" style="1535" customWidth="1"/>
    <col min="5120" max="5120" width="41.7109375" style="1535" customWidth="1"/>
    <col min="5121" max="5121" width="15.7109375" style="1535" customWidth="1"/>
    <col min="5122" max="5123" width="17.7109375" style="1535" customWidth="1"/>
    <col min="5124" max="5124" width="15.140625" style="1535" customWidth="1"/>
    <col min="5125" max="5125" width="35.7109375" style="1535" customWidth="1"/>
    <col min="5126" max="5126" width="17.7109375" style="1535" customWidth="1"/>
    <col min="5127" max="5127" width="14.7109375" style="1535" customWidth="1"/>
    <col min="5128" max="5128" width="30.7109375" style="1535" customWidth="1"/>
    <col min="5129" max="5374" width="26.7109375" style="1535"/>
    <col min="5375" max="5375" width="8.7109375" style="1535" customWidth="1"/>
    <col min="5376" max="5376" width="41.7109375" style="1535" customWidth="1"/>
    <col min="5377" max="5377" width="15.7109375" style="1535" customWidth="1"/>
    <col min="5378" max="5379" width="17.7109375" style="1535" customWidth="1"/>
    <col min="5380" max="5380" width="15.140625" style="1535" customWidth="1"/>
    <col min="5381" max="5381" width="35.7109375" style="1535" customWidth="1"/>
    <col min="5382" max="5382" width="17.7109375" style="1535" customWidth="1"/>
    <col min="5383" max="5383" width="14.7109375" style="1535" customWidth="1"/>
    <col min="5384" max="5384" width="30.7109375" style="1535" customWidth="1"/>
    <col min="5385" max="5630" width="26.7109375" style="1535"/>
    <col min="5631" max="5631" width="8.7109375" style="1535" customWidth="1"/>
    <col min="5632" max="5632" width="41.7109375" style="1535" customWidth="1"/>
    <col min="5633" max="5633" width="15.7109375" style="1535" customWidth="1"/>
    <col min="5634" max="5635" width="17.7109375" style="1535" customWidth="1"/>
    <col min="5636" max="5636" width="15.140625" style="1535" customWidth="1"/>
    <col min="5637" max="5637" width="35.7109375" style="1535" customWidth="1"/>
    <col min="5638" max="5638" width="17.7109375" style="1535" customWidth="1"/>
    <col min="5639" max="5639" width="14.7109375" style="1535" customWidth="1"/>
    <col min="5640" max="5640" width="30.7109375" style="1535" customWidth="1"/>
    <col min="5641" max="5886" width="26.7109375" style="1535"/>
    <col min="5887" max="5887" width="8.7109375" style="1535" customWidth="1"/>
    <col min="5888" max="5888" width="41.7109375" style="1535" customWidth="1"/>
    <col min="5889" max="5889" width="15.7109375" style="1535" customWidth="1"/>
    <col min="5890" max="5891" width="17.7109375" style="1535" customWidth="1"/>
    <col min="5892" max="5892" width="15.140625" style="1535" customWidth="1"/>
    <col min="5893" max="5893" width="35.7109375" style="1535" customWidth="1"/>
    <col min="5894" max="5894" width="17.7109375" style="1535" customWidth="1"/>
    <col min="5895" max="5895" width="14.7109375" style="1535" customWidth="1"/>
    <col min="5896" max="5896" width="30.7109375" style="1535" customWidth="1"/>
    <col min="5897" max="6142" width="26.7109375" style="1535"/>
    <col min="6143" max="6143" width="8.7109375" style="1535" customWidth="1"/>
    <col min="6144" max="6144" width="41.7109375" style="1535" customWidth="1"/>
    <col min="6145" max="6145" width="15.7109375" style="1535" customWidth="1"/>
    <col min="6146" max="6147" width="17.7109375" style="1535" customWidth="1"/>
    <col min="6148" max="6148" width="15.140625" style="1535" customWidth="1"/>
    <col min="6149" max="6149" width="35.7109375" style="1535" customWidth="1"/>
    <col min="6150" max="6150" width="17.7109375" style="1535" customWidth="1"/>
    <col min="6151" max="6151" width="14.7109375" style="1535" customWidth="1"/>
    <col min="6152" max="6152" width="30.7109375" style="1535" customWidth="1"/>
    <col min="6153" max="6398" width="26.7109375" style="1535"/>
    <col min="6399" max="6399" width="8.7109375" style="1535" customWidth="1"/>
    <col min="6400" max="6400" width="41.7109375" style="1535" customWidth="1"/>
    <col min="6401" max="6401" width="15.7109375" style="1535" customWidth="1"/>
    <col min="6402" max="6403" width="17.7109375" style="1535" customWidth="1"/>
    <col min="6404" max="6404" width="15.140625" style="1535" customWidth="1"/>
    <col min="6405" max="6405" width="35.7109375" style="1535" customWidth="1"/>
    <col min="6406" max="6406" width="17.7109375" style="1535" customWidth="1"/>
    <col min="6407" max="6407" width="14.7109375" style="1535" customWidth="1"/>
    <col min="6408" max="6408" width="30.7109375" style="1535" customWidth="1"/>
    <col min="6409" max="6654" width="26.7109375" style="1535"/>
    <col min="6655" max="6655" width="8.7109375" style="1535" customWidth="1"/>
    <col min="6656" max="6656" width="41.7109375" style="1535" customWidth="1"/>
    <col min="6657" max="6657" width="15.7109375" style="1535" customWidth="1"/>
    <col min="6658" max="6659" width="17.7109375" style="1535" customWidth="1"/>
    <col min="6660" max="6660" width="15.140625" style="1535" customWidth="1"/>
    <col min="6661" max="6661" width="35.7109375" style="1535" customWidth="1"/>
    <col min="6662" max="6662" width="17.7109375" style="1535" customWidth="1"/>
    <col min="6663" max="6663" width="14.7109375" style="1535" customWidth="1"/>
    <col min="6664" max="6664" width="30.7109375" style="1535" customWidth="1"/>
    <col min="6665" max="6910" width="26.7109375" style="1535"/>
    <col min="6911" max="6911" width="8.7109375" style="1535" customWidth="1"/>
    <col min="6912" max="6912" width="41.7109375" style="1535" customWidth="1"/>
    <col min="6913" max="6913" width="15.7109375" style="1535" customWidth="1"/>
    <col min="6914" max="6915" width="17.7109375" style="1535" customWidth="1"/>
    <col min="6916" max="6916" width="15.140625" style="1535" customWidth="1"/>
    <col min="6917" max="6917" width="35.7109375" style="1535" customWidth="1"/>
    <col min="6918" max="6918" width="17.7109375" style="1535" customWidth="1"/>
    <col min="6919" max="6919" width="14.7109375" style="1535" customWidth="1"/>
    <col min="6920" max="6920" width="30.7109375" style="1535" customWidth="1"/>
    <col min="6921" max="7166" width="26.7109375" style="1535"/>
    <col min="7167" max="7167" width="8.7109375" style="1535" customWidth="1"/>
    <col min="7168" max="7168" width="41.7109375" style="1535" customWidth="1"/>
    <col min="7169" max="7169" width="15.7109375" style="1535" customWidth="1"/>
    <col min="7170" max="7171" width="17.7109375" style="1535" customWidth="1"/>
    <col min="7172" max="7172" width="15.140625" style="1535" customWidth="1"/>
    <col min="7173" max="7173" width="35.7109375" style="1535" customWidth="1"/>
    <col min="7174" max="7174" width="17.7109375" style="1535" customWidth="1"/>
    <col min="7175" max="7175" width="14.7109375" style="1535" customWidth="1"/>
    <col min="7176" max="7176" width="30.7109375" style="1535" customWidth="1"/>
    <col min="7177" max="7422" width="26.7109375" style="1535"/>
    <col min="7423" max="7423" width="8.7109375" style="1535" customWidth="1"/>
    <col min="7424" max="7424" width="41.7109375" style="1535" customWidth="1"/>
    <col min="7425" max="7425" width="15.7109375" style="1535" customWidth="1"/>
    <col min="7426" max="7427" width="17.7109375" style="1535" customWidth="1"/>
    <col min="7428" max="7428" width="15.140625" style="1535" customWidth="1"/>
    <col min="7429" max="7429" width="35.7109375" style="1535" customWidth="1"/>
    <col min="7430" max="7430" width="17.7109375" style="1535" customWidth="1"/>
    <col min="7431" max="7431" width="14.7109375" style="1535" customWidth="1"/>
    <col min="7432" max="7432" width="30.7109375" style="1535" customWidth="1"/>
    <col min="7433" max="7678" width="26.7109375" style="1535"/>
    <col min="7679" max="7679" width="8.7109375" style="1535" customWidth="1"/>
    <col min="7680" max="7680" width="41.7109375" style="1535" customWidth="1"/>
    <col min="7681" max="7681" width="15.7109375" style="1535" customWidth="1"/>
    <col min="7682" max="7683" width="17.7109375" style="1535" customWidth="1"/>
    <col min="7684" max="7684" width="15.140625" style="1535" customWidth="1"/>
    <col min="7685" max="7685" width="35.7109375" style="1535" customWidth="1"/>
    <col min="7686" max="7686" width="17.7109375" style="1535" customWidth="1"/>
    <col min="7687" max="7687" width="14.7109375" style="1535" customWidth="1"/>
    <col min="7688" max="7688" width="30.7109375" style="1535" customWidth="1"/>
    <col min="7689" max="7934" width="26.7109375" style="1535"/>
    <col min="7935" max="7935" width="8.7109375" style="1535" customWidth="1"/>
    <col min="7936" max="7936" width="41.7109375" style="1535" customWidth="1"/>
    <col min="7937" max="7937" width="15.7109375" style="1535" customWidth="1"/>
    <col min="7938" max="7939" width="17.7109375" style="1535" customWidth="1"/>
    <col min="7940" max="7940" width="15.140625" style="1535" customWidth="1"/>
    <col min="7941" max="7941" width="35.7109375" style="1535" customWidth="1"/>
    <col min="7942" max="7942" width="17.7109375" style="1535" customWidth="1"/>
    <col min="7943" max="7943" width="14.7109375" style="1535" customWidth="1"/>
    <col min="7944" max="7944" width="30.7109375" style="1535" customWidth="1"/>
    <col min="7945" max="8190" width="26.7109375" style="1535"/>
    <col min="8191" max="8191" width="8.7109375" style="1535" customWidth="1"/>
    <col min="8192" max="8192" width="41.7109375" style="1535" customWidth="1"/>
    <col min="8193" max="8193" width="15.7109375" style="1535" customWidth="1"/>
    <col min="8194" max="8195" width="17.7109375" style="1535" customWidth="1"/>
    <col min="8196" max="8196" width="15.140625" style="1535" customWidth="1"/>
    <col min="8197" max="8197" width="35.7109375" style="1535" customWidth="1"/>
    <col min="8198" max="8198" width="17.7109375" style="1535" customWidth="1"/>
    <col min="8199" max="8199" width="14.7109375" style="1535" customWidth="1"/>
    <col min="8200" max="8200" width="30.7109375" style="1535" customWidth="1"/>
    <col min="8201" max="8446" width="26.7109375" style="1535"/>
    <col min="8447" max="8447" width="8.7109375" style="1535" customWidth="1"/>
    <col min="8448" max="8448" width="41.7109375" style="1535" customWidth="1"/>
    <col min="8449" max="8449" width="15.7109375" style="1535" customWidth="1"/>
    <col min="8450" max="8451" width="17.7109375" style="1535" customWidth="1"/>
    <col min="8452" max="8452" width="15.140625" style="1535" customWidth="1"/>
    <col min="8453" max="8453" width="35.7109375" style="1535" customWidth="1"/>
    <col min="8454" max="8454" width="17.7109375" style="1535" customWidth="1"/>
    <col min="8455" max="8455" width="14.7109375" style="1535" customWidth="1"/>
    <col min="8456" max="8456" width="30.7109375" style="1535" customWidth="1"/>
    <col min="8457" max="8702" width="26.7109375" style="1535"/>
    <col min="8703" max="8703" width="8.7109375" style="1535" customWidth="1"/>
    <col min="8704" max="8704" width="41.7109375" style="1535" customWidth="1"/>
    <col min="8705" max="8705" width="15.7109375" style="1535" customWidth="1"/>
    <col min="8706" max="8707" width="17.7109375" style="1535" customWidth="1"/>
    <col min="8708" max="8708" width="15.140625" style="1535" customWidth="1"/>
    <col min="8709" max="8709" width="35.7109375" style="1535" customWidth="1"/>
    <col min="8710" max="8710" width="17.7109375" style="1535" customWidth="1"/>
    <col min="8711" max="8711" width="14.7109375" style="1535" customWidth="1"/>
    <col min="8712" max="8712" width="30.7109375" style="1535" customWidth="1"/>
    <col min="8713" max="8958" width="26.7109375" style="1535"/>
    <col min="8959" max="8959" width="8.7109375" style="1535" customWidth="1"/>
    <col min="8960" max="8960" width="41.7109375" style="1535" customWidth="1"/>
    <col min="8961" max="8961" width="15.7109375" style="1535" customWidth="1"/>
    <col min="8962" max="8963" width="17.7109375" style="1535" customWidth="1"/>
    <col min="8964" max="8964" width="15.140625" style="1535" customWidth="1"/>
    <col min="8965" max="8965" width="35.7109375" style="1535" customWidth="1"/>
    <col min="8966" max="8966" width="17.7109375" style="1535" customWidth="1"/>
    <col min="8967" max="8967" width="14.7109375" style="1535" customWidth="1"/>
    <col min="8968" max="8968" width="30.7109375" style="1535" customWidth="1"/>
    <col min="8969" max="9214" width="26.7109375" style="1535"/>
    <col min="9215" max="9215" width="8.7109375" style="1535" customWidth="1"/>
    <col min="9216" max="9216" width="41.7109375" style="1535" customWidth="1"/>
    <col min="9217" max="9217" width="15.7109375" style="1535" customWidth="1"/>
    <col min="9218" max="9219" width="17.7109375" style="1535" customWidth="1"/>
    <col min="9220" max="9220" width="15.140625" style="1535" customWidth="1"/>
    <col min="9221" max="9221" width="35.7109375" style="1535" customWidth="1"/>
    <col min="9222" max="9222" width="17.7109375" style="1535" customWidth="1"/>
    <col min="9223" max="9223" width="14.7109375" style="1535" customWidth="1"/>
    <col min="9224" max="9224" width="30.7109375" style="1535" customWidth="1"/>
    <col min="9225" max="9470" width="26.7109375" style="1535"/>
    <col min="9471" max="9471" width="8.7109375" style="1535" customWidth="1"/>
    <col min="9472" max="9472" width="41.7109375" style="1535" customWidth="1"/>
    <col min="9473" max="9473" width="15.7109375" style="1535" customWidth="1"/>
    <col min="9474" max="9475" width="17.7109375" style="1535" customWidth="1"/>
    <col min="9476" max="9476" width="15.140625" style="1535" customWidth="1"/>
    <col min="9477" max="9477" width="35.7109375" style="1535" customWidth="1"/>
    <col min="9478" max="9478" width="17.7109375" style="1535" customWidth="1"/>
    <col min="9479" max="9479" width="14.7109375" style="1535" customWidth="1"/>
    <col min="9480" max="9480" width="30.7109375" style="1535" customWidth="1"/>
    <col min="9481" max="9726" width="26.7109375" style="1535"/>
    <col min="9727" max="9727" width="8.7109375" style="1535" customWidth="1"/>
    <col min="9728" max="9728" width="41.7109375" style="1535" customWidth="1"/>
    <col min="9729" max="9729" width="15.7109375" style="1535" customWidth="1"/>
    <col min="9730" max="9731" width="17.7109375" style="1535" customWidth="1"/>
    <col min="9732" max="9732" width="15.140625" style="1535" customWidth="1"/>
    <col min="9733" max="9733" width="35.7109375" style="1535" customWidth="1"/>
    <col min="9734" max="9734" width="17.7109375" style="1535" customWidth="1"/>
    <col min="9735" max="9735" width="14.7109375" style="1535" customWidth="1"/>
    <col min="9736" max="9736" width="30.7109375" style="1535" customWidth="1"/>
    <col min="9737" max="9982" width="26.7109375" style="1535"/>
    <col min="9983" max="9983" width="8.7109375" style="1535" customWidth="1"/>
    <col min="9984" max="9984" width="41.7109375" style="1535" customWidth="1"/>
    <col min="9985" max="9985" width="15.7109375" style="1535" customWidth="1"/>
    <col min="9986" max="9987" width="17.7109375" style="1535" customWidth="1"/>
    <col min="9988" max="9988" width="15.140625" style="1535" customWidth="1"/>
    <col min="9989" max="9989" width="35.7109375" style="1535" customWidth="1"/>
    <col min="9990" max="9990" width="17.7109375" style="1535" customWidth="1"/>
    <col min="9991" max="9991" width="14.7109375" style="1535" customWidth="1"/>
    <col min="9992" max="9992" width="30.7109375" style="1535" customWidth="1"/>
    <col min="9993" max="10238" width="26.7109375" style="1535"/>
    <col min="10239" max="10239" width="8.7109375" style="1535" customWidth="1"/>
    <col min="10240" max="10240" width="41.7109375" style="1535" customWidth="1"/>
    <col min="10241" max="10241" width="15.7109375" style="1535" customWidth="1"/>
    <col min="10242" max="10243" width="17.7109375" style="1535" customWidth="1"/>
    <col min="10244" max="10244" width="15.140625" style="1535" customWidth="1"/>
    <col min="10245" max="10245" width="35.7109375" style="1535" customWidth="1"/>
    <col min="10246" max="10246" width="17.7109375" style="1535" customWidth="1"/>
    <col min="10247" max="10247" width="14.7109375" style="1535" customWidth="1"/>
    <col min="10248" max="10248" width="30.7109375" style="1535" customWidth="1"/>
    <col min="10249" max="10494" width="26.7109375" style="1535"/>
    <col min="10495" max="10495" width="8.7109375" style="1535" customWidth="1"/>
    <col min="10496" max="10496" width="41.7109375" style="1535" customWidth="1"/>
    <col min="10497" max="10497" width="15.7109375" style="1535" customWidth="1"/>
    <col min="10498" max="10499" width="17.7109375" style="1535" customWidth="1"/>
    <col min="10500" max="10500" width="15.140625" style="1535" customWidth="1"/>
    <col min="10501" max="10501" width="35.7109375" style="1535" customWidth="1"/>
    <col min="10502" max="10502" width="17.7109375" style="1535" customWidth="1"/>
    <col min="10503" max="10503" width="14.7109375" style="1535" customWidth="1"/>
    <col min="10504" max="10504" width="30.7109375" style="1535" customWidth="1"/>
    <col min="10505" max="10750" width="26.7109375" style="1535"/>
    <col min="10751" max="10751" width="8.7109375" style="1535" customWidth="1"/>
    <col min="10752" max="10752" width="41.7109375" style="1535" customWidth="1"/>
    <col min="10753" max="10753" width="15.7109375" style="1535" customWidth="1"/>
    <col min="10754" max="10755" width="17.7109375" style="1535" customWidth="1"/>
    <col min="10756" max="10756" width="15.140625" style="1535" customWidth="1"/>
    <col min="10757" max="10757" width="35.7109375" style="1535" customWidth="1"/>
    <col min="10758" max="10758" width="17.7109375" style="1535" customWidth="1"/>
    <col min="10759" max="10759" width="14.7109375" style="1535" customWidth="1"/>
    <col min="10760" max="10760" width="30.7109375" style="1535" customWidth="1"/>
    <col min="10761" max="11006" width="26.7109375" style="1535"/>
    <col min="11007" max="11007" width="8.7109375" style="1535" customWidth="1"/>
    <col min="11008" max="11008" width="41.7109375" style="1535" customWidth="1"/>
    <col min="11009" max="11009" width="15.7109375" style="1535" customWidth="1"/>
    <col min="11010" max="11011" width="17.7109375" style="1535" customWidth="1"/>
    <col min="11012" max="11012" width="15.140625" style="1535" customWidth="1"/>
    <col min="11013" max="11013" width="35.7109375" style="1535" customWidth="1"/>
    <col min="11014" max="11014" width="17.7109375" style="1535" customWidth="1"/>
    <col min="11015" max="11015" width="14.7109375" style="1535" customWidth="1"/>
    <col min="11016" max="11016" width="30.7109375" style="1535" customWidth="1"/>
    <col min="11017" max="11262" width="26.7109375" style="1535"/>
    <col min="11263" max="11263" width="8.7109375" style="1535" customWidth="1"/>
    <col min="11264" max="11264" width="41.7109375" style="1535" customWidth="1"/>
    <col min="11265" max="11265" width="15.7109375" style="1535" customWidth="1"/>
    <col min="11266" max="11267" width="17.7109375" style="1535" customWidth="1"/>
    <col min="11268" max="11268" width="15.140625" style="1535" customWidth="1"/>
    <col min="11269" max="11269" width="35.7109375" style="1535" customWidth="1"/>
    <col min="11270" max="11270" width="17.7109375" style="1535" customWidth="1"/>
    <col min="11271" max="11271" width="14.7109375" style="1535" customWidth="1"/>
    <col min="11272" max="11272" width="30.7109375" style="1535" customWidth="1"/>
    <col min="11273" max="11518" width="26.7109375" style="1535"/>
    <col min="11519" max="11519" width="8.7109375" style="1535" customWidth="1"/>
    <col min="11520" max="11520" width="41.7109375" style="1535" customWidth="1"/>
    <col min="11521" max="11521" width="15.7109375" style="1535" customWidth="1"/>
    <col min="11522" max="11523" width="17.7109375" style="1535" customWidth="1"/>
    <col min="11524" max="11524" width="15.140625" style="1535" customWidth="1"/>
    <col min="11525" max="11525" width="35.7109375" style="1535" customWidth="1"/>
    <col min="11526" max="11526" width="17.7109375" style="1535" customWidth="1"/>
    <col min="11527" max="11527" width="14.7109375" style="1535" customWidth="1"/>
    <col min="11528" max="11528" width="30.7109375" style="1535" customWidth="1"/>
    <col min="11529" max="11774" width="26.7109375" style="1535"/>
    <col min="11775" max="11775" width="8.7109375" style="1535" customWidth="1"/>
    <col min="11776" max="11776" width="41.7109375" style="1535" customWidth="1"/>
    <col min="11777" max="11777" width="15.7109375" style="1535" customWidth="1"/>
    <col min="11778" max="11779" width="17.7109375" style="1535" customWidth="1"/>
    <col min="11780" max="11780" width="15.140625" style="1535" customWidth="1"/>
    <col min="11781" max="11781" width="35.7109375" style="1535" customWidth="1"/>
    <col min="11782" max="11782" width="17.7109375" style="1535" customWidth="1"/>
    <col min="11783" max="11783" width="14.7109375" style="1535" customWidth="1"/>
    <col min="11784" max="11784" width="30.7109375" style="1535" customWidth="1"/>
    <col min="11785" max="12030" width="26.7109375" style="1535"/>
    <col min="12031" max="12031" width="8.7109375" style="1535" customWidth="1"/>
    <col min="12032" max="12032" width="41.7109375" style="1535" customWidth="1"/>
    <col min="12033" max="12033" width="15.7109375" style="1535" customWidth="1"/>
    <col min="12034" max="12035" width="17.7109375" style="1535" customWidth="1"/>
    <col min="12036" max="12036" width="15.140625" style="1535" customWidth="1"/>
    <col min="12037" max="12037" width="35.7109375" style="1535" customWidth="1"/>
    <col min="12038" max="12038" width="17.7109375" style="1535" customWidth="1"/>
    <col min="12039" max="12039" width="14.7109375" style="1535" customWidth="1"/>
    <col min="12040" max="12040" width="30.7109375" style="1535" customWidth="1"/>
    <col min="12041" max="12286" width="26.7109375" style="1535"/>
    <col min="12287" max="12287" width="8.7109375" style="1535" customWidth="1"/>
    <col min="12288" max="12288" width="41.7109375" style="1535" customWidth="1"/>
    <col min="12289" max="12289" width="15.7109375" style="1535" customWidth="1"/>
    <col min="12290" max="12291" width="17.7109375" style="1535" customWidth="1"/>
    <col min="12292" max="12292" width="15.140625" style="1535" customWidth="1"/>
    <col min="12293" max="12293" width="35.7109375" style="1535" customWidth="1"/>
    <col min="12294" max="12294" width="17.7109375" style="1535" customWidth="1"/>
    <col min="12295" max="12295" width="14.7109375" style="1535" customWidth="1"/>
    <col min="12296" max="12296" width="30.7109375" style="1535" customWidth="1"/>
    <col min="12297" max="12542" width="26.7109375" style="1535"/>
    <col min="12543" max="12543" width="8.7109375" style="1535" customWidth="1"/>
    <col min="12544" max="12544" width="41.7109375" style="1535" customWidth="1"/>
    <col min="12545" max="12545" width="15.7109375" style="1535" customWidth="1"/>
    <col min="12546" max="12547" width="17.7109375" style="1535" customWidth="1"/>
    <col min="12548" max="12548" width="15.140625" style="1535" customWidth="1"/>
    <col min="12549" max="12549" width="35.7109375" style="1535" customWidth="1"/>
    <col min="12550" max="12550" width="17.7109375" style="1535" customWidth="1"/>
    <col min="12551" max="12551" width="14.7109375" style="1535" customWidth="1"/>
    <col min="12552" max="12552" width="30.7109375" style="1535" customWidth="1"/>
    <col min="12553" max="12798" width="26.7109375" style="1535"/>
    <col min="12799" max="12799" width="8.7109375" style="1535" customWidth="1"/>
    <col min="12800" max="12800" width="41.7109375" style="1535" customWidth="1"/>
    <col min="12801" max="12801" width="15.7109375" style="1535" customWidth="1"/>
    <col min="12802" max="12803" width="17.7109375" style="1535" customWidth="1"/>
    <col min="12804" max="12804" width="15.140625" style="1535" customWidth="1"/>
    <col min="12805" max="12805" width="35.7109375" style="1535" customWidth="1"/>
    <col min="12806" max="12806" width="17.7109375" style="1535" customWidth="1"/>
    <col min="12807" max="12807" width="14.7109375" style="1535" customWidth="1"/>
    <col min="12808" max="12808" width="30.7109375" style="1535" customWidth="1"/>
    <col min="12809" max="13054" width="26.7109375" style="1535"/>
    <col min="13055" max="13055" width="8.7109375" style="1535" customWidth="1"/>
    <col min="13056" max="13056" width="41.7109375" style="1535" customWidth="1"/>
    <col min="13057" max="13057" width="15.7109375" style="1535" customWidth="1"/>
    <col min="13058" max="13059" width="17.7109375" style="1535" customWidth="1"/>
    <col min="13060" max="13060" width="15.140625" style="1535" customWidth="1"/>
    <col min="13061" max="13061" width="35.7109375" style="1535" customWidth="1"/>
    <col min="13062" max="13062" width="17.7109375" style="1535" customWidth="1"/>
    <col min="13063" max="13063" width="14.7109375" style="1535" customWidth="1"/>
    <col min="13064" max="13064" width="30.7109375" style="1535" customWidth="1"/>
    <col min="13065" max="13310" width="26.7109375" style="1535"/>
    <col min="13311" max="13311" width="8.7109375" style="1535" customWidth="1"/>
    <col min="13312" max="13312" width="41.7109375" style="1535" customWidth="1"/>
    <col min="13313" max="13313" width="15.7109375" style="1535" customWidth="1"/>
    <col min="13314" max="13315" width="17.7109375" style="1535" customWidth="1"/>
    <col min="13316" max="13316" width="15.140625" style="1535" customWidth="1"/>
    <col min="13317" max="13317" width="35.7109375" style="1535" customWidth="1"/>
    <col min="13318" max="13318" width="17.7109375" style="1535" customWidth="1"/>
    <col min="13319" max="13319" width="14.7109375" style="1535" customWidth="1"/>
    <col min="13320" max="13320" width="30.7109375" style="1535" customWidth="1"/>
    <col min="13321" max="13566" width="26.7109375" style="1535"/>
    <col min="13567" max="13567" width="8.7109375" style="1535" customWidth="1"/>
    <col min="13568" max="13568" width="41.7109375" style="1535" customWidth="1"/>
    <col min="13569" max="13569" width="15.7109375" style="1535" customWidth="1"/>
    <col min="13570" max="13571" width="17.7109375" style="1535" customWidth="1"/>
    <col min="13572" max="13572" width="15.140625" style="1535" customWidth="1"/>
    <col min="13573" max="13573" width="35.7109375" style="1535" customWidth="1"/>
    <col min="13574" max="13574" width="17.7109375" style="1535" customWidth="1"/>
    <col min="13575" max="13575" width="14.7109375" style="1535" customWidth="1"/>
    <col min="13576" max="13576" width="30.7109375" style="1535" customWidth="1"/>
    <col min="13577" max="13822" width="26.7109375" style="1535"/>
    <col min="13823" max="13823" width="8.7109375" style="1535" customWidth="1"/>
    <col min="13824" max="13824" width="41.7109375" style="1535" customWidth="1"/>
    <col min="13825" max="13825" width="15.7109375" style="1535" customWidth="1"/>
    <col min="13826" max="13827" width="17.7109375" style="1535" customWidth="1"/>
    <col min="13828" max="13828" width="15.140625" style="1535" customWidth="1"/>
    <col min="13829" max="13829" width="35.7109375" style="1535" customWidth="1"/>
    <col min="13830" max="13830" width="17.7109375" style="1535" customWidth="1"/>
    <col min="13831" max="13831" width="14.7109375" style="1535" customWidth="1"/>
    <col min="13832" max="13832" width="30.7109375" style="1535" customWidth="1"/>
    <col min="13833" max="14078" width="26.7109375" style="1535"/>
    <col min="14079" max="14079" width="8.7109375" style="1535" customWidth="1"/>
    <col min="14080" max="14080" width="41.7109375" style="1535" customWidth="1"/>
    <col min="14081" max="14081" width="15.7109375" style="1535" customWidth="1"/>
    <col min="14082" max="14083" width="17.7109375" style="1535" customWidth="1"/>
    <col min="14084" max="14084" width="15.140625" style="1535" customWidth="1"/>
    <col min="14085" max="14085" width="35.7109375" style="1535" customWidth="1"/>
    <col min="14086" max="14086" width="17.7109375" style="1535" customWidth="1"/>
    <col min="14087" max="14087" width="14.7109375" style="1535" customWidth="1"/>
    <col min="14088" max="14088" width="30.7109375" style="1535" customWidth="1"/>
    <col min="14089" max="14334" width="26.7109375" style="1535"/>
    <col min="14335" max="14335" width="8.7109375" style="1535" customWidth="1"/>
    <col min="14336" max="14336" width="41.7109375" style="1535" customWidth="1"/>
    <col min="14337" max="14337" width="15.7109375" style="1535" customWidth="1"/>
    <col min="14338" max="14339" width="17.7109375" style="1535" customWidth="1"/>
    <col min="14340" max="14340" width="15.140625" style="1535" customWidth="1"/>
    <col min="14341" max="14341" width="35.7109375" style="1535" customWidth="1"/>
    <col min="14342" max="14342" width="17.7109375" style="1535" customWidth="1"/>
    <col min="14343" max="14343" width="14.7109375" style="1535" customWidth="1"/>
    <col min="14344" max="14344" width="30.7109375" style="1535" customWidth="1"/>
    <col min="14345" max="14590" width="26.7109375" style="1535"/>
    <col min="14591" max="14591" width="8.7109375" style="1535" customWidth="1"/>
    <col min="14592" max="14592" width="41.7109375" style="1535" customWidth="1"/>
    <col min="14593" max="14593" width="15.7109375" style="1535" customWidth="1"/>
    <col min="14594" max="14595" width="17.7109375" style="1535" customWidth="1"/>
    <col min="14596" max="14596" width="15.140625" style="1535" customWidth="1"/>
    <col min="14597" max="14597" width="35.7109375" style="1535" customWidth="1"/>
    <col min="14598" max="14598" width="17.7109375" style="1535" customWidth="1"/>
    <col min="14599" max="14599" width="14.7109375" style="1535" customWidth="1"/>
    <col min="14600" max="14600" width="30.7109375" style="1535" customWidth="1"/>
    <col min="14601" max="14846" width="26.7109375" style="1535"/>
    <col min="14847" max="14847" width="8.7109375" style="1535" customWidth="1"/>
    <col min="14848" max="14848" width="41.7109375" style="1535" customWidth="1"/>
    <col min="14849" max="14849" width="15.7109375" style="1535" customWidth="1"/>
    <col min="14850" max="14851" width="17.7109375" style="1535" customWidth="1"/>
    <col min="14852" max="14852" width="15.140625" style="1535" customWidth="1"/>
    <col min="14853" max="14853" width="35.7109375" style="1535" customWidth="1"/>
    <col min="14854" max="14854" width="17.7109375" style="1535" customWidth="1"/>
    <col min="14855" max="14855" width="14.7109375" style="1535" customWidth="1"/>
    <col min="14856" max="14856" width="30.7109375" style="1535" customWidth="1"/>
    <col min="14857" max="15102" width="26.7109375" style="1535"/>
    <col min="15103" max="15103" width="8.7109375" style="1535" customWidth="1"/>
    <col min="15104" max="15104" width="41.7109375" style="1535" customWidth="1"/>
    <col min="15105" max="15105" width="15.7109375" style="1535" customWidth="1"/>
    <col min="15106" max="15107" width="17.7109375" style="1535" customWidth="1"/>
    <col min="15108" max="15108" width="15.140625" style="1535" customWidth="1"/>
    <col min="15109" max="15109" width="35.7109375" style="1535" customWidth="1"/>
    <col min="15110" max="15110" width="17.7109375" style="1535" customWidth="1"/>
    <col min="15111" max="15111" width="14.7109375" style="1535" customWidth="1"/>
    <col min="15112" max="15112" width="30.7109375" style="1535" customWidth="1"/>
    <col min="15113" max="15358" width="26.7109375" style="1535"/>
    <col min="15359" max="15359" width="8.7109375" style="1535" customWidth="1"/>
    <col min="15360" max="15360" width="41.7109375" style="1535" customWidth="1"/>
    <col min="15361" max="15361" width="15.7109375" style="1535" customWidth="1"/>
    <col min="15362" max="15363" width="17.7109375" style="1535" customWidth="1"/>
    <col min="15364" max="15364" width="15.140625" style="1535" customWidth="1"/>
    <col min="15365" max="15365" width="35.7109375" style="1535" customWidth="1"/>
    <col min="15366" max="15366" width="17.7109375" style="1535" customWidth="1"/>
    <col min="15367" max="15367" width="14.7109375" style="1535" customWidth="1"/>
    <col min="15368" max="15368" width="30.7109375" style="1535" customWidth="1"/>
    <col min="15369" max="15614" width="26.7109375" style="1535"/>
    <col min="15615" max="15615" width="8.7109375" style="1535" customWidth="1"/>
    <col min="15616" max="15616" width="41.7109375" style="1535" customWidth="1"/>
    <col min="15617" max="15617" width="15.7109375" style="1535" customWidth="1"/>
    <col min="15618" max="15619" width="17.7109375" style="1535" customWidth="1"/>
    <col min="15620" max="15620" width="15.140625" style="1535" customWidth="1"/>
    <col min="15621" max="15621" width="35.7109375" style="1535" customWidth="1"/>
    <col min="15622" max="15622" width="17.7109375" style="1535" customWidth="1"/>
    <col min="15623" max="15623" width="14.7109375" style="1535" customWidth="1"/>
    <col min="15624" max="15624" width="30.7109375" style="1535" customWidth="1"/>
    <col min="15625" max="15870" width="26.7109375" style="1535"/>
    <col min="15871" max="15871" width="8.7109375" style="1535" customWidth="1"/>
    <col min="15872" max="15872" width="41.7109375" style="1535" customWidth="1"/>
    <col min="15873" max="15873" width="15.7109375" style="1535" customWidth="1"/>
    <col min="15874" max="15875" width="17.7109375" style="1535" customWidth="1"/>
    <col min="15876" max="15876" width="15.140625" style="1535" customWidth="1"/>
    <col min="15877" max="15877" width="35.7109375" style="1535" customWidth="1"/>
    <col min="15878" max="15878" width="17.7109375" style="1535" customWidth="1"/>
    <col min="15879" max="15879" width="14.7109375" style="1535" customWidth="1"/>
    <col min="15880" max="15880" width="30.7109375" style="1535" customWidth="1"/>
    <col min="15881" max="16126" width="26.7109375" style="1535"/>
    <col min="16127" max="16127" width="8.7109375" style="1535" customWidth="1"/>
    <col min="16128" max="16128" width="41.7109375" style="1535" customWidth="1"/>
    <col min="16129" max="16129" width="15.7109375" style="1535" customWidth="1"/>
    <col min="16130" max="16131" width="17.7109375" style="1535" customWidth="1"/>
    <col min="16132" max="16132" width="15.140625" style="1535" customWidth="1"/>
    <col min="16133" max="16133" width="35.7109375" style="1535" customWidth="1"/>
    <col min="16134" max="16134" width="17.7109375" style="1535" customWidth="1"/>
    <col min="16135" max="16135" width="14.7109375" style="1535" customWidth="1"/>
    <col min="16136" max="16136" width="30.7109375" style="1535" customWidth="1"/>
    <col min="16137" max="16384" width="26.7109375" style="1535"/>
  </cols>
  <sheetData>
    <row r="1" spans="1:13" x14ac:dyDescent="0.25">
      <c r="J1" s="1534"/>
    </row>
    <row r="2" spans="1:13" ht="18.75" customHeight="1" x14ac:dyDescent="0.25">
      <c r="A2" s="1956" t="s">
        <v>562</v>
      </c>
      <c r="B2" s="1956"/>
      <c r="C2" s="1956"/>
      <c r="D2" s="1956"/>
      <c r="E2" s="1956"/>
      <c r="F2" s="1956"/>
      <c r="G2" s="1956"/>
      <c r="H2" s="1956"/>
      <c r="I2" s="1956"/>
      <c r="J2" s="1956"/>
    </row>
    <row r="3" spans="1:13" s="14" customFormat="1" x14ac:dyDescent="0.25">
      <c r="A3" s="1956" t="s">
        <v>71</v>
      </c>
      <c r="B3" s="1956"/>
      <c r="C3" s="1956"/>
      <c r="D3" s="1956"/>
      <c r="E3" s="1956"/>
      <c r="F3" s="1956"/>
      <c r="G3" s="1956"/>
      <c r="H3" s="1956"/>
      <c r="I3" s="1956"/>
      <c r="J3" s="1956"/>
    </row>
    <row r="4" spans="1:13" s="14" customFormat="1" x14ac:dyDescent="0.25">
      <c r="A4" s="1956" t="s">
        <v>64</v>
      </c>
      <c r="B4" s="1956"/>
      <c r="C4" s="1956"/>
      <c r="D4" s="1956"/>
      <c r="E4" s="1956"/>
      <c r="F4" s="1956"/>
      <c r="G4" s="1956"/>
      <c r="H4" s="1956"/>
      <c r="I4" s="1956"/>
      <c r="J4" s="1956"/>
    </row>
    <row r="5" spans="1:13" s="1536" customFormat="1" x14ac:dyDescent="0.25">
      <c r="A5" s="2434" t="s">
        <v>1473</v>
      </c>
      <c r="B5" s="2434"/>
      <c r="C5" s="2434"/>
      <c r="D5" s="2434"/>
      <c r="E5" s="2434"/>
      <c r="F5" s="2434"/>
      <c r="G5" s="2434"/>
      <c r="H5" s="2434"/>
      <c r="I5" s="2434"/>
      <c r="J5" s="2434"/>
    </row>
    <row r="6" spans="1:13" s="1536" customFormat="1" x14ac:dyDescent="0.25">
      <c r="A6" s="1302"/>
      <c r="B6" s="1537"/>
      <c r="C6" s="1537"/>
      <c r="D6" s="1302"/>
      <c r="E6" s="1302"/>
      <c r="F6" s="1302"/>
      <c r="G6" s="1538"/>
      <c r="H6" s="1302"/>
      <c r="I6" s="1302"/>
      <c r="J6" s="1538"/>
    </row>
    <row r="7" spans="1:13" ht="131.25" x14ac:dyDescent="0.25">
      <c r="A7" s="1306" t="s">
        <v>1</v>
      </c>
      <c r="B7" s="1307" t="s">
        <v>2</v>
      </c>
      <c r="C7" s="1307" t="s">
        <v>3</v>
      </c>
      <c r="D7" s="1308" t="s">
        <v>1459</v>
      </c>
      <c r="E7" s="1309" t="s">
        <v>1460</v>
      </c>
      <c r="F7" s="1309" t="s">
        <v>4</v>
      </c>
      <c r="G7" s="1307" t="s">
        <v>5</v>
      </c>
      <c r="H7" s="1307" t="s">
        <v>1461</v>
      </c>
      <c r="I7" s="1307" t="s">
        <v>6</v>
      </c>
      <c r="J7" s="1307" t="s">
        <v>7</v>
      </c>
    </row>
    <row r="8" spans="1:13" x14ac:dyDescent="0.25">
      <c r="A8" s="1539">
        <v>1</v>
      </c>
      <c r="B8" s="1539">
        <v>2</v>
      </c>
      <c r="C8" s="1539">
        <v>3</v>
      </c>
      <c r="D8" s="1539">
        <v>4</v>
      </c>
      <c r="E8" s="1539">
        <v>5</v>
      </c>
      <c r="F8" s="1539">
        <v>6</v>
      </c>
      <c r="G8" s="1539">
        <v>7</v>
      </c>
      <c r="H8" s="1539">
        <v>8</v>
      </c>
      <c r="I8" s="1539">
        <v>9</v>
      </c>
      <c r="J8" s="1539">
        <v>10</v>
      </c>
    </row>
    <row r="9" spans="1:13" s="1540" customFormat="1" x14ac:dyDescent="0.25">
      <c r="A9" s="2854" t="s">
        <v>812</v>
      </c>
      <c r="B9" s="2854"/>
      <c r="C9" s="2854"/>
      <c r="D9" s="2854"/>
      <c r="E9" s="2854"/>
      <c r="F9" s="2854"/>
      <c r="G9" s="2854"/>
      <c r="H9" s="2854"/>
      <c r="I9" s="2854"/>
      <c r="J9" s="2854"/>
    </row>
    <row r="10" spans="1:13" s="1543" customFormat="1" ht="24" customHeight="1" x14ac:dyDescent="0.25">
      <c r="A10" s="2831" t="s">
        <v>9</v>
      </c>
      <c r="B10" s="2834" t="s">
        <v>991</v>
      </c>
      <c r="C10" s="1541" t="s">
        <v>15</v>
      </c>
      <c r="D10" s="1312">
        <f>D11+D12+D13</f>
        <v>304217.3</v>
      </c>
      <c r="E10" s="1312">
        <f>E11+E12+E13</f>
        <v>2686.2860000000001</v>
      </c>
      <c r="F10" s="1312">
        <f>E10/D10*100</f>
        <v>0.88301552870267397</v>
      </c>
      <c r="G10" s="2837"/>
      <c r="H10" s="1312">
        <f>H11+H12+H13</f>
        <v>2686.2860000000001</v>
      </c>
      <c r="I10" s="1312">
        <f>H10/D10*100</f>
        <v>0.88301552870267397</v>
      </c>
      <c r="J10" s="2325" t="s">
        <v>804</v>
      </c>
      <c r="K10" s="1542"/>
    </row>
    <row r="11" spans="1:13" s="1543" customFormat="1" ht="75" customHeight="1" x14ac:dyDescent="0.25">
      <c r="A11" s="2832"/>
      <c r="B11" s="2835"/>
      <c r="C11" s="1541" t="s">
        <v>16</v>
      </c>
      <c r="D11" s="1312">
        <f>D22+D42+D96+D99</f>
        <v>169179.82</v>
      </c>
      <c r="E11" s="1312">
        <f>E22</f>
        <v>0</v>
      </c>
      <c r="F11" s="1312">
        <f>E11/D11*100</f>
        <v>0</v>
      </c>
      <c r="G11" s="2838"/>
      <c r="H11" s="1312">
        <f>H23</f>
        <v>0</v>
      </c>
      <c r="I11" s="1312">
        <f>H11/D11*100</f>
        <v>0</v>
      </c>
      <c r="J11" s="2326"/>
      <c r="K11" s="1542"/>
    </row>
    <row r="12" spans="1:13" s="1543" customFormat="1" ht="63" customHeight="1" x14ac:dyDescent="0.25">
      <c r="A12" s="2832"/>
      <c r="B12" s="2835"/>
      <c r="C12" s="1541" t="s">
        <v>18</v>
      </c>
      <c r="D12" s="1312">
        <v>0</v>
      </c>
      <c r="E12" s="1312">
        <v>0</v>
      </c>
      <c r="F12" s="1312">
        <v>0</v>
      </c>
      <c r="G12" s="2838"/>
      <c r="H12" s="1312">
        <v>0</v>
      </c>
      <c r="I12" s="1312">
        <v>0</v>
      </c>
      <c r="J12" s="2326"/>
      <c r="K12" s="1544"/>
      <c r="L12" s="1545"/>
      <c r="M12" s="1546"/>
    </row>
    <row r="13" spans="1:13" s="1543" customFormat="1" ht="96" customHeight="1" x14ac:dyDescent="0.25">
      <c r="A13" s="2833"/>
      <c r="B13" s="2836"/>
      <c r="C13" s="1541" t="s">
        <v>19</v>
      </c>
      <c r="D13" s="1312">
        <f>D24+D43+D97+D100</f>
        <v>135037.47999999998</v>
      </c>
      <c r="E13" s="1312">
        <f>E24</f>
        <v>2686.2860000000001</v>
      </c>
      <c r="F13" s="1312">
        <f>E13/D13*100</f>
        <v>1.9892891958588095</v>
      </c>
      <c r="G13" s="2839"/>
      <c r="H13" s="1312">
        <f>H24</f>
        <v>2686.2860000000001</v>
      </c>
      <c r="I13" s="1312">
        <f>H13/D13*100</f>
        <v>1.9892891958588095</v>
      </c>
      <c r="J13" s="2327"/>
      <c r="K13" s="1542"/>
      <c r="M13" s="1546"/>
    </row>
    <row r="14" spans="1:13" s="1543" customFormat="1" ht="18" hidden="1" customHeight="1" x14ac:dyDescent="0.25">
      <c r="A14" s="2831" t="s">
        <v>9</v>
      </c>
      <c r="B14" s="2834" t="s">
        <v>941</v>
      </c>
      <c r="C14" s="1541" t="s">
        <v>15</v>
      </c>
      <c r="D14" s="1312" t="e">
        <f>D15+D16+D17</f>
        <v>#REF!</v>
      </c>
      <c r="E14" s="1312" t="e">
        <f>E15+E16+E17</f>
        <v>#REF!</v>
      </c>
      <c r="F14" s="1312" t="e">
        <f>E14/D14*100</f>
        <v>#REF!</v>
      </c>
      <c r="G14" s="2837"/>
      <c r="H14" s="1312" t="e">
        <f>H15+H16+H17</f>
        <v>#REF!</v>
      </c>
      <c r="I14" s="1312" t="e">
        <f>H14/D14*100</f>
        <v>#REF!</v>
      </c>
      <c r="J14" s="2840"/>
      <c r="K14" s="1542"/>
    </row>
    <row r="15" spans="1:13" s="1543" customFormat="1" ht="73.5" hidden="1" customHeight="1" x14ac:dyDescent="0.25">
      <c r="A15" s="2832"/>
      <c r="B15" s="2835"/>
      <c r="C15" s="1541" t="s">
        <v>16</v>
      </c>
      <c r="D15" s="1312" t="e">
        <f>D19+D22+#REF!+D48+D51+D55+D67</f>
        <v>#REF!</v>
      </c>
      <c r="E15" s="1312" t="e">
        <f>E19+E22+#REF!+E48+E51+E55+E67</f>
        <v>#REF!</v>
      </c>
      <c r="F15" s="1312" t="e">
        <f t="shared" ref="F15:F16" si="0">E15/D15*100</f>
        <v>#REF!</v>
      </c>
      <c r="G15" s="2838"/>
      <c r="H15" s="1312" t="e">
        <f>H19+H23+#REF!+H51+H55+H67</f>
        <v>#REF!</v>
      </c>
      <c r="I15" s="1312" t="e">
        <f t="shared" ref="I15:I16" si="1">H15/D15*100</f>
        <v>#REF!</v>
      </c>
      <c r="J15" s="2841"/>
      <c r="K15" s="1542"/>
    </row>
    <row r="16" spans="1:13" s="1543" customFormat="1" ht="90.75" hidden="1" customHeight="1" x14ac:dyDescent="0.25">
      <c r="A16" s="2832"/>
      <c r="B16" s="2835"/>
      <c r="C16" s="1541" t="s">
        <v>19</v>
      </c>
      <c r="D16" s="1312">
        <f>D24+D32+D35+D37+D49+D60+D65+D68+D69+D70</f>
        <v>327379.326</v>
      </c>
      <c r="E16" s="1312">
        <f>E24+E32+E35+E37+E49+E60+E65+E68+E69+E70</f>
        <v>3723.0860000000002</v>
      </c>
      <c r="F16" s="1312">
        <f t="shared" si="0"/>
        <v>1.1372391914570683</v>
      </c>
      <c r="G16" s="2838"/>
      <c r="H16" s="1312" t="e">
        <f>H20+H24+H32+H33+H35+H37+H39+#REF!+H49+H52+H56+H60+H65+H67+H69+H70</f>
        <v>#REF!</v>
      </c>
      <c r="I16" s="1312" t="e">
        <f t="shared" si="1"/>
        <v>#REF!</v>
      </c>
      <c r="J16" s="2841"/>
      <c r="K16" s="1544"/>
      <c r="L16" s="1545"/>
      <c r="M16" s="1546"/>
    </row>
    <row r="17" spans="1:14" s="1543" customFormat="1" ht="91.5" hidden="1" customHeight="1" x14ac:dyDescent="0.25">
      <c r="A17" s="2833"/>
      <c r="B17" s="2836"/>
      <c r="C17" s="1541" t="s">
        <v>480</v>
      </c>
      <c r="D17" s="1312">
        <f>D53</f>
        <v>0</v>
      </c>
      <c r="E17" s="1312">
        <f>E53</f>
        <v>0</v>
      </c>
      <c r="F17" s="1312">
        <v>0</v>
      </c>
      <c r="G17" s="2839"/>
      <c r="H17" s="1312">
        <f>H53</f>
        <v>0</v>
      </c>
      <c r="I17" s="1312">
        <v>0</v>
      </c>
      <c r="J17" s="2842"/>
      <c r="K17" s="1542"/>
      <c r="M17" s="1546"/>
    </row>
    <row r="18" spans="1:14" s="1543" customFormat="1" ht="27.75" hidden="1" customHeight="1" x14ac:dyDescent="0.25">
      <c r="A18" s="2843" t="s">
        <v>10</v>
      </c>
      <c r="B18" s="2846" t="s">
        <v>515</v>
      </c>
      <c r="C18" s="1547" t="s">
        <v>15</v>
      </c>
      <c r="D18" s="1324">
        <f>D19+D20</f>
        <v>0</v>
      </c>
      <c r="E18" s="1324">
        <f>E19+E20</f>
        <v>0</v>
      </c>
      <c r="F18" s="1324">
        <v>0</v>
      </c>
      <c r="G18" s="2849"/>
      <c r="H18" s="1324">
        <f>H19+H20</f>
        <v>0</v>
      </c>
      <c r="I18" s="1324">
        <v>0</v>
      </c>
      <c r="J18" s="2851" t="s">
        <v>701</v>
      </c>
      <c r="K18" s="1542"/>
      <c r="M18" s="2863"/>
    </row>
    <row r="19" spans="1:14" s="1543" customFormat="1" ht="74.25" hidden="1" customHeight="1" x14ac:dyDescent="0.25">
      <c r="A19" s="2844"/>
      <c r="B19" s="2847"/>
      <c r="C19" s="1547" t="s">
        <v>16</v>
      </c>
      <c r="D19" s="1324">
        <v>0</v>
      </c>
      <c r="E19" s="1324">
        <v>0</v>
      </c>
      <c r="F19" s="1324">
        <v>0</v>
      </c>
      <c r="G19" s="1924"/>
      <c r="H19" s="1324">
        <v>0</v>
      </c>
      <c r="I19" s="1324">
        <v>0</v>
      </c>
      <c r="J19" s="2852"/>
      <c r="K19" s="1542"/>
      <c r="M19" s="2863"/>
    </row>
    <row r="20" spans="1:14" s="1543" customFormat="1" ht="97.5" hidden="1" customHeight="1" x14ac:dyDescent="0.25">
      <c r="A20" s="2845"/>
      <c r="B20" s="2848"/>
      <c r="C20" s="1547" t="s">
        <v>19</v>
      </c>
      <c r="D20" s="1324">
        <v>0</v>
      </c>
      <c r="E20" s="1324">
        <v>0</v>
      </c>
      <c r="F20" s="1324">
        <v>0</v>
      </c>
      <c r="G20" s="2850"/>
      <c r="H20" s="1324">
        <v>0</v>
      </c>
      <c r="I20" s="1324">
        <v>0</v>
      </c>
      <c r="J20" s="2853"/>
      <c r="K20" s="1542"/>
      <c r="M20" s="1548"/>
    </row>
    <row r="21" spans="1:14" ht="25.5" customHeight="1" x14ac:dyDescent="0.25">
      <c r="A21" s="2855" t="s">
        <v>10</v>
      </c>
      <c r="B21" s="2627" t="s">
        <v>992</v>
      </c>
      <c r="C21" s="1549" t="s">
        <v>15</v>
      </c>
      <c r="D21" s="1333">
        <f>D22+D24</f>
        <v>247317.3</v>
      </c>
      <c r="E21" s="1333">
        <f>E22+E24</f>
        <v>2686.2860000000001</v>
      </c>
      <c r="F21" s="1324">
        <f>E21/D21*100</f>
        <v>1.0861698716587962</v>
      </c>
      <c r="G21" s="2858" t="s">
        <v>1756</v>
      </c>
      <c r="H21" s="1476">
        <f>H23+H24</f>
        <v>2686.2860000000001</v>
      </c>
      <c r="I21" s="1324">
        <f>H21/D21*100</f>
        <v>1.0861698716587962</v>
      </c>
      <c r="J21" s="2864" t="s">
        <v>604</v>
      </c>
      <c r="K21" s="2865"/>
      <c r="M21" s="2863"/>
    </row>
    <row r="22" spans="1:14" ht="13.5" hidden="1" customHeight="1" x14ac:dyDescent="0.25">
      <c r="A22" s="2855"/>
      <c r="B22" s="2627"/>
      <c r="C22" s="2866" t="s">
        <v>16</v>
      </c>
      <c r="D22" s="2867">
        <v>132308.62</v>
      </c>
      <c r="E22" s="2867">
        <f>E26</f>
        <v>0</v>
      </c>
      <c r="F22" s="1805">
        <f t="shared" ref="F22:F24" si="2">E22/D22*100</f>
        <v>0</v>
      </c>
      <c r="G22" s="2858"/>
      <c r="H22" s="1476">
        <f>H24+H25</f>
        <v>2686.2860000000001</v>
      </c>
      <c r="I22" s="1805">
        <f t="shared" ref="I22:I24" si="3">H22/D22*100</f>
        <v>2.0303182060246718</v>
      </c>
      <c r="J22" s="2864"/>
      <c r="K22" s="2865"/>
      <c r="M22" s="2863"/>
    </row>
    <row r="23" spans="1:14" ht="81.75" customHeight="1" x14ac:dyDescent="0.25">
      <c r="A23" s="2855"/>
      <c r="B23" s="2627"/>
      <c r="C23" s="2866"/>
      <c r="D23" s="2867"/>
      <c r="E23" s="2867"/>
      <c r="F23" s="1805">
        <v>0</v>
      </c>
      <c r="G23" s="2858"/>
      <c r="H23" s="1476">
        <f>H26</f>
        <v>0</v>
      </c>
      <c r="I23" s="1805">
        <v>0</v>
      </c>
      <c r="J23" s="2864"/>
      <c r="K23" s="1550"/>
      <c r="M23" s="1548"/>
    </row>
    <row r="24" spans="1:14" ht="98.25" customHeight="1" x14ac:dyDescent="0.25">
      <c r="A24" s="2855"/>
      <c r="B24" s="2627"/>
      <c r="C24" s="1549" t="s">
        <v>19</v>
      </c>
      <c r="D24" s="1333">
        <v>115008.68</v>
      </c>
      <c r="E24" s="1333">
        <v>2686.2860000000001</v>
      </c>
      <c r="F24" s="1805">
        <f t="shared" si="2"/>
        <v>2.335724573136567</v>
      </c>
      <c r="G24" s="2858"/>
      <c r="H24" s="1476">
        <v>2686.2860000000001</v>
      </c>
      <c r="I24" s="1805">
        <f t="shared" si="3"/>
        <v>2.335724573136567</v>
      </c>
      <c r="J24" s="2864"/>
      <c r="K24" s="1550"/>
      <c r="M24" s="1548"/>
    </row>
    <row r="25" spans="1:14" ht="19.5" hidden="1" customHeight="1" x14ac:dyDescent="0.25">
      <c r="A25" s="2845" t="s">
        <v>30</v>
      </c>
      <c r="B25" s="2856" t="s">
        <v>538</v>
      </c>
      <c r="C25" s="1551" t="s">
        <v>15</v>
      </c>
      <c r="D25" s="1552"/>
      <c r="E25" s="1553">
        <f>E26+E27</f>
        <v>0</v>
      </c>
      <c r="F25" s="1554">
        <v>0</v>
      </c>
      <c r="G25" s="2857" t="s">
        <v>539</v>
      </c>
      <c r="H25" s="1486">
        <f>H26+H27</f>
        <v>0</v>
      </c>
      <c r="I25" s="1554">
        <v>0</v>
      </c>
      <c r="J25" s="2119"/>
      <c r="K25" s="1550"/>
      <c r="M25" s="1548"/>
    </row>
    <row r="26" spans="1:14" ht="72" hidden="1" customHeight="1" x14ac:dyDescent="0.25">
      <c r="A26" s="2855"/>
      <c r="B26" s="2627"/>
      <c r="C26" s="1549" t="s">
        <v>16</v>
      </c>
      <c r="D26" s="1333">
        <f>D29</f>
        <v>0</v>
      </c>
      <c r="E26" s="1333">
        <f>E29</f>
        <v>0</v>
      </c>
      <c r="F26" s="1324">
        <v>0</v>
      </c>
      <c r="G26" s="2858"/>
      <c r="H26" s="1324">
        <f>H29</f>
        <v>0</v>
      </c>
      <c r="I26" s="1324">
        <v>0</v>
      </c>
      <c r="J26" s="2626"/>
      <c r="K26" s="1550"/>
      <c r="M26" s="1548"/>
    </row>
    <row r="27" spans="1:14" ht="93" hidden="1" customHeight="1" x14ac:dyDescent="0.25">
      <c r="A27" s="2855"/>
      <c r="B27" s="2627"/>
      <c r="C27" s="1549" t="s">
        <v>19</v>
      </c>
      <c r="D27" s="1333">
        <f>D30</f>
        <v>0</v>
      </c>
      <c r="E27" s="1333">
        <f>E30</f>
        <v>0</v>
      </c>
      <c r="F27" s="1324">
        <v>0</v>
      </c>
      <c r="G27" s="2858"/>
      <c r="H27" s="1476">
        <f>H30</f>
        <v>0</v>
      </c>
      <c r="I27" s="1324">
        <v>0</v>
      </c>
      <c r="J27" s="2626"/>
      <c r="K27" s="1550"/>
    </row>
    <row r="28" spans="1:14" ht="20.25" hidden="1" customHeight="1" x14ac:dyDescent="0.25">
      <c r="A28" s="2843" t="s">
        <v>540</v>
      </c>
      <c r="B28" s="2859" t="s">
        <v>541</v>
      </c>
      <c r="C28" s="1549" t="s">
        <v>15</v>
      </c>
      <c r="D28" s="1333">
        <f>D29+D30</f>
        <v>0</v>
      </c>
      <c r="E28" s="1333">
        <f>E29+E30</f>
        <v>0</v>
      </c>
      <c r="F28" s="1324">
        <v>0</v>
      </c>
      <c r="G28" s="2858"/>
      <c r="H28" s="1476">
        <f>H29+H30</f>
        <v>0</v>
      </c>
      <c r="I28" s="1324">
        <v>0</v>
      </c>
      <c r="J28" s="2860" t="s">
        <v>813</v>
      </c>
      <c r="K28" s="1546"/>
    </row>
    <row r="29" spans="1:14" ht="72" hidden="1" customHeight="1" x14ac:dyDescent="0.25">
      <c r="A29" s="2844"/>
      <c r="B29" s="2566"/>
      <c r="C29" s="1549" t="s">
        <v>16</v>
      </c>
      <c r="D29" s="1333">
        <v>0</v>
      </c>
      <c r="E29" s="1333">
        <v>0</v>
      </c>
      <c r="F29" s="1324">
        <v>0</v>
      </c>
      <c r="G29" s="2858"/>
      <c r="H29" s="1476">
        <v>0</v>
      </c>
      <c r="I29" s="1324">
        <v>0</v>
      </c>
      <c r="J29" s="2861"/>
      <c r="K29" s="1546"/>
    </row>
    <row r="30" spans="1:14" ht="90.75" hidden="1" customHeight="1" x14ac:dyDescent="0.25">
      <c r="A30" s="2845"/>
      <c r="B30" s="2856"/>
      <c r="C30" s="1549" t="s">
        <v>19</v>
      </c>
      <c r="D30" s="1333">
        <v>0</v>
      </c>
      <c r="E30" s="1333">
        <v>0</v>
      </c>
      <c r="F30" s="1324">
        <v>0</v>
      </c>
      <c r="G30" s="2858"/>
      <c r="H30" s="1476">
        <v>0</v>
      </c>
      <c r="I30" s="1324">
        <v>0</v>
      </c>
      <c r="J30" s="2862"/>
      <c r="K30" s="1546"/>
    </row>
    <row r="31" spans="1:14" ht="90.75" hidden="1" customHeight="1" x14ac:dyDescent="0.25">
      <c r="A31" s="1555" t="s">
        <v>32</v>
      </c>
      <c r="B31" s="1469" t="s">
        <v>542</v>
      </c>
      <c r="C31" s="1549" t="s">
        <v>19</v>
      </c>
      <c r="D31" s="1333">
        <v>3949</v>
      </c>
      <c r="E31" s="1333">
        <v>0</v>
      </c>
      <c r="F31" s="1324">
        <f t="shared" ref="F31:F37" si="4">E31/D31*100</f>
        <v>0</v>
      </c>
      <c r="G31" s="1556" t="s">
        <v>610</v>
      </c>
      <c r="H31" s="1476">
        <v>0</v>
      </c>
      <c r="I31" s="1324">
        <f>H31/D31*100</f>
        <v>0</v>
      </c>
      <c r="J31" s="1557" t="s">
        <v>857</v>
      </c>
      <c r="K31" s="1546"/>
    </row>
    <row r="32" spans="1:14" ht="97.5" hidden="1" customHeight="1" x14ac:dyDescent="0.25">
      <c r="A32" s="1555" t="s">
        <v>41</v>
      </c>
      <c r="B32" s="1469" t="s">
        <v>481</v>
      </c>
      <c r="C32" s="1502" t="s">
        <v>19</v>
      </c>
      <c r="D32" s="1558">
        <v>8600</v>
      </c>
      <c r="E32" s="1558">
        <v>0</v>
      </c>
      <c r="F32" s="1324">
        <f t="shared" si="4"/>
        <v>0</v>
      </c>
      <c r="G32" s="1556"/>
      <c r="H32" s="1476">
        <v>0</v>
      </c>
      <c r="I32" s="1324">
        <f t="shared" ref="I32:I47" si="5">H32/D32*100</f>
        <v>0</v>
      </c>
      <c r="J32" s="1557" t="s">
        <v>814</v>
      </c>
      <c r="K32" s="1550"/>
      <c r="N32" s="1535" t="s">
        <v>482</v>
      </c>
    </row>
    <row r="33" spans="1:12" ht="97.5" hidden="1" customHeight="1" x14ac:dyDescent="0.25">
      <c r="A33" s="1559" t="s">
        <v>79</v>
      </c>
      <c r="B33" s="1492" t="s">
        <v>815</v>
      </c>
      <c r="C33" s="1502" t="s">
        <v>19</v>
      </c>
      <c r="D33" s="1558">
        <v>0</v>
      </c>
      <c r="E33" s="1558">
        <v>0</v>
      </c>
      <c r="F33" s="1324">
        <v>0</v>
      </c>
      <c r="G33" s="1560"/>
      <c r="H33" s="1476">
        <v>0</v>
      </c>
      <c r="I33" s="1324">
        <v>0</v>
      </c>
      <c r="J33" s="1561" t="s">
        <v>701</v>
      </c>
      <c r="K33" s="1550"/>
    </row>
    <row r="34" spans="1:12" ht="19.5" hidden="1" customHeight="1" x14ac:dyDescent="0.25">
      <c r="A34" s="2871" t="s">
        <v>80</v>
      </c>
      <c r="B34" s="2872" t="s">
        <v>858</v>
      </c>
      <c r="C34" s="1469" t="s">
        <v>15</v>
      </c>
      <c r="D34" s="1476">
        <f>D35</f>
        <v>4000</v>
      </c>
      <c r="E34" s="1476">
        <f>E35</f>
        <v>0</v>
      </c>
      <c r="F34" s="1324">
        <f t="shared" si="4"/>
        <v>0</v>
      </c>
      <c r="G34" s="2874"/>
      <c r="H34" s="1476">
        <f>H35</f>
        <v>0</v>
      </c>
      <c r="I34" s="1324">
        <f t="shared" si="5"/>
        <v>0</v>
      </c>
      <c r="J34" s="2851" t="s">
        <v>859</v>
      </c>
      <c r="K34" s="1550"/>
    </row>
    <row r="35" spans="1:12" ht="127.5" hidden="1" customHeight="1" x14ac:dyDescent="0.25">
      <c r="A35" s="2563"/>
      <c r="B35" s="2873"/>
      <c r="C35" s="1492" t="s">
        <v>19</v>
      </c>
      <c r="D35" s="1562">
        <v>4000</v>
      </c>
      <c r="E35" s="1562">
        <v>0</v>
      </c>
      <c r="F35" s="1562">
        <f t="shared" si="4"/>
        <v>0</v>
      </c>
      <c r="G35" s="2875"/>
      <c r="H35" s="1562">
        <v>0</v>
      </c>
      <c r="I35" s="1563">
        <f t="shared" si="5"/>
        <v>0</v>
      </c>
      <c r="J35" s="2852"/>
      <c r="K35" s="1550"/>
    </row>
    <row r="36" spans="1:12" ht="23.25" hidden="1" customHeight="1" x14ac:dyDescent="0.25">
      <c r="A36" s="2871" t="s">
        <v>81</v>
      </c>
      <c r="B36" s="2859" t="s">
        <v>916</v>
      </c>
      <c r="C36" s="1469" t="s">
        <v>15</v>
      </c>
      <c r="D36" s="1476">
        <f>D37</f>
        <v>10000</v>
      </c>
      <c r="E36" s="1476">
        <f>E37</f>
        <v>0</v>
      </c>
      <c r="F36" s="1324">
        <f t="shared" si="4"/>
        <v>0</v>
      </c>
      <c r="G36" s="2849" t="s">
        <v>816</v>
      </c>
      <c r="H36" s="1476">
        <f>H37</f>
        <v>0</v>
      </c>
      <c r="I36" s="1324">
        <f t="shared" si="5"/>
        <v>0</v>
      </c>
      <c r="J36" s="2851" t="s">
        <v>860</v>
      </c>
      <c r="K36" s="1550"/>
    </row>
    <row r="37" spans="1:12" ht="242.25" hidden="1" customHeight="1" x14ac:dyDescent="0.25">
      <c r="A37" s="2876"/>
      <c r="B37" s="2856"/>
      <c r="C37" s="1469" t="s">
        <v>19</v>
      </c>
      <c r="D37" s="1476">
        <v>10000</v>
      </c>
      <c r="E37" s="1476">
        <v>0</v>
      </c>
      <c r="F37" s="1324">
        <f t="shared" si="4"/>
        <v>0</v>
      </c>
      <c r="G37" s="2850"/>
      <c r="H37" s="1476">
        <v>0</v>
      </c>
      <c r="I37" s="1324">
        <f t="shared" si="5"/>
        <v>0</v>
      </c>
      <c r="J37" s="2877"/>
      <c r="K37" s="1550"/>
    </row>
    <row r="38" spans="1:12" ht="24.75" hidden="1" customHeight="1" x14ac:dyDescent="0.25">
      <c r="A38" s="2869" t="s">
        <v>486</v>
      </c>
      <c r="B38" s="2881" t="s">
        <v>483</v>
      </c>
      <c r="C38" s="1469" t="s">
        <v>15</v>
      </c>
      <c r="D38" s="1324">
        <f>D39</f>
        <v>0</v>
      </c>
      <c r="E38" s="1324">
        <f>E39</f>
        <v>0</v>
      </c>
      <c r="F38" s="1324">
        <v>0</v>
      </c>
      <c r="G38" s="2882"/>
      <c r="H38" s="1324">
        <f>H39</f>
        <v>0</v>
      </c>
      <c r="I38" s="1324">
        <v>0</v>
      </c>
      <c r="J38" s="2851" t="s">
        <v>757</v>
      </c>
      <c r="K38" s="2865"/>
    </row>
    <row r="39" spans="1:12" ht="126.75" hidden="1" customHeight="1" x14ac:dyDescent="0.25">
      <c r="A39" s="2869"/>
      <c r="B39" s="2881"/>
      <c r="C39" s="1491" t="s">
        <v>19</v>
      </c>
      <c r="D39" s="1324">
        <v>0</v>
      </c>
      <c r="E39" s="1324">
        <v>0</v>
      </c>
      <c r="F39" s="1324">
        <v>0</v>
      </c>
      <c r="G39" s="2882"/>
      <c r="H39" s="1324">
        <v>0</v>
      </c>
      <c r="I39" s="1324">
        <v>0</v>
      </c>
      <c r="J39" s="2853"/>
      <c r="K39" s="2865"/>
    </row>
    <row r="40" spans="1:12" ht="14.25" hidden="1" customHeight="1" x14ac:dyDescent="0.25">
      <c r="A40" s="1564" t="s">
        <v>487</v>
      </c>
      <c r="B40" s="1492" t="s">
        <v>488</v>
      </c>
      <c r="C40" s="1491" t="s">
        <v>15</v>
      </c>
      <c r="D40" s="1324" t="e">
        <f>#REF!+#REF!</f>
        <v>#REF!</v>
      </c>
      <c r="E40" s="1324" t="e">
        <f>#REF!+#REF!</f>
        <v>#REF!</v>
      </c>
      <c r="F40" s="1324">
        <v>0</v>
      </c>
      <c r="G40" s="1565"/>
      <c r="H40" s="1324" t="e">
        <f>#REF!+#REF!</f>
        <v>#REF!</v>
      </c>
      <c r="I40" s="1324">
        <v>0</v>
      </c>
      <c r="J40" s="1566" t="s">
        <v>701</v>
      </c>
      <c r="K40" s="2868"/>
      <c r="L40" s="1545"/>
    </row>
    <row r="41" spans="1:12" ht="33.75" hidden="1" customHeight="1" x14ac:dyDescent="0.25">
      <c r="A41" s="2869" t="s">
        <v>11</v>
      </c>
      <c r="B41" s="2627" t="s">
        <v>993</v>
      </c>
      <c r="C41" s="1491" t="s">
        <v>15</v>
      </c>
      <c r="D41" s="1324">
        <v>0</v>
      </c>
      <c r="E41" s="1324">
        <f>E42+E43</f>
        <v>0</v>
      </c>
      <c r="F41" s="1324">
        <v>0</v>
      </c>
      <c r="G41" s="2870"/>
      <c r="H41" s="1324">
        <f>H42+H43</f>
        <v>0</v>
      </c>
      <c r="I41" s="1324">
        <v>0</v>
      </c>
      <c r="J41" s="2864" t="s">
        <v>1516</v>
      </c>
      <c r="K41" s="2868"/>
    </row>
    <row r="42" spans="1:12" ht="75" customHeight="1" x14ac:dyDescent="0.25">
      <c r="A42" s="2869"/>
      <c r="B42" s="2627"/>
      <c r="C42" s="1491" t="s">
        <v>16</v>
      </c>
      <c r="D42" s="1324">
        <v>0</v>
      </c>
      <c r="E42" s="1324">
        <v>0</v>
      </c>
      <c r="F42" s="1324">
        <v>0</v>
      </c>
      <c r="G42" s="2870"/>
      <c r="H42" s="1324">
        <v>0</v>
      </c>
      <c r="I42" s="1324">
        <v>0</v>
      </c>
      <c r="J42" s="2864"/>
      <c r="K42" s="2868"/>
    </row>
    <row r="43" spans="1:12" ht="100.5" customHeight="1" x14ac:dyDescent="0.25">
      <c r="A43" s="2869"/>
      <c r="B43" s="2627"/>
      <c r="C43" s="1491" t="s">
        <v>19</v>
      </c>
      <c r="D43" s="1324">
        <v>0</v>
      </c>
      <c r="E43" s="1324">
        <v>0</v>
      </c>
      <c r="F43" s="1324">
        <v>0</v>
      </c>
      <c r="G43" s="2870"/>
      <c r="H43" s="1324">
        <v>0</v>
      </c>
      <c r="I43" s="1324">
        <v>0</v>
      </c>
      <c r="J43" s="2864"/>
      <c r="K43" s="2868"/>
    </row>
    <row r="44" spans="1:12" ht="20.25" hidden="1" customHeight="1" x14ac:dyDescent="0.25">
      <c r="A44" s="2871" t="s">
        <v>489</v>
      </c>
      <c r="B44" s="2859" t="s">
        <v>490</v>
      </c>
      <c r="C44" s="1491" t="s">
        <v>15</v>
      </c>
      <c r="D44" s="1324">
        <f>D45+D46</f>
        <v>2243.6999999999998</v>
      </c>
      <c r="E44" s="1324">
        <f>E45+E46</f>
        <v>0</v>
      </c>
      <c r="F44" s="1324">
        <f t="shared" ref="F44" si="6">E44/D44*100</f>
        <v>0</v>
      </c>
      <c r="G44" s="2878"/>
      <c r="H44" s="1324">
        <f>H45+H46</f>
        <v>0</v>
      </c>
      <c r="I44" s="1324">
        <f t="shared" ref="I44" si="7">H44/D44*100</f>
        <v>0</v>
      </c>
      <c r="J44" s="2860" t="s">
        <v>817</v>
      </c>
      <c r="K44" s="2868"/>
    </row>
    <row r="45" spans="1:12" ht="75" hidden="1" customHeight="1" x14ac:dyDescent="0.25">
      <c r="A45" s="2563"/>
      <c r="B45" s="2566"/>
      <c r="C45" s="1491" t="s">
        <v>16</v>
      </c>
      <c r="D45" s="1324">
        <v>0</v>
      </c>
      <c r="E45" s="1324">
        <v>0</v>
      </c>
      <c r="F45" s="1324">
        <v>0</v>
      </c>
      <c r="G45" s="2879"/>
      <c r="H45" s="1324">
        <v>0</v>
      </c>
      <c r="I45" s="1324">
        <v>0</v>
      </c>
      <c r="J45" s="2861"/>
      <c r="K45" s="2868"/>
    </row>
    <row r="46" spans="1:12" ht="93.75" hidden="1" customHeight="1" x14ac:dyDescent="0.25">
      <c r="A46" s="2876"/>
      <c r="B46" s="2856"/>
      <c r="C46" s="1491" t="s">
        <v>19</v>
      </c>
      <c r="D46" s="1324">
        <v>2243.6999999999998</v>
      </c>
      <c r="E46" s="1324">
        <v>0</v>
      </c>
      <c r="F46" s="1324">
        <f>E46/D46*100</f>
        <v>0</v>
      </c>
      <c r="G46" s="2880"/>
      <c r="H46" s="1324">
        <v>0</v>
      </c>
      <c r="I46" s="1324">
        <f>H46/D46*100</f>
        <v>0</v>
      </c>
      <c r="J46" s="2862"/>
      <c r="K46" s="2868"/>
    </row>
    <row r="47" spans="1:12" ht="20.25" hidden="1" customHeight="1" x14ac:dyDescent="0.25">
      <c r="A47" s="2871" t="s">
        <v>489</v>
      </c>
      <c r="B47" s="2859" t="s">
        <v>490</v>
      </c>
      <c r="C47" s="1491" t="s">
        <v>15</v>
      </c>
      <c r="D47" s="1324">
        <f>D48+D49</f>
        <v>2243.6999999999998</v>
      </c>
      <c r="E47" s="1324">
        <f>E48+E49</f>
        <v>0</v>
      </c>
      <c r="F47" s="1324">
        <f t="shared" ref="F47:F123" si="8">E47/D47*100</f>
        <v>0</v>
      </c>
      <c r="G47" s="2878"/>
      <c r="H47" s="1324">
        <f>H48+H49</f>
        <v>0</v>
      </c>
      <c r="I47" s="1324">
        <f t="shared" si="5"/>
        <v>0</v>
      </c>
      <c r="J47" s="2860" t="s">
        <v>817</v>
      </c>
      <c r="K47" s="2868"/>
    </row>
    <row r="48" spans="1:12" ht="75" hidden="1" customHeight="1" x14ac:dyDescent="0.25">
      <c r="A48" s="2563"/>
      <c r="B48" s="2566"/>
      <c r="C48" s="1491" t="s">
        <v>16</v>
      </c>
      <c r="D48" s="1324">
        <v>0</v>
      </c>
      <c r="E48" s="1324">
        <v>0</v>
      </c>
      <c r="F48" s="1324">
        <v>0</v>
      </c>
      <c r="G48" s="2879"/>
      <c r="H48" s="1324">
        <v>0</v>
      </c>
      <c r="I48" s="1324">
        <v>0</v>
      </c>
      <c r="J48" s="2861"/>
      <c r="K48" s="2868"/>
    </row>
    <row r="49" spans="1:11" ht="93.75" hidden="1" customHeight="1" x14ac:dyDescent="0.25">
      <c r="A49" s="2876"/>
      <c r="B49" s="2856"/>
      <c r="C49" s="1491" t="s">
        <v>19</v>
      </c>
      <c r="D49" s="1324">
        <v>2243.6999999999998</v>
      </c>
      <c r="E49" s="1324">
        <v>0</v>
      </c>
      <c r="F49" s="1324">
        <f>E49/D49*100</f>
        <v>0</v>
      </c>
      <c r="G49" s="2880"/>
      <c r="H49" s="1324">
        <v>0</v>
      </c>
      <c r="I49" s="1324">
        <f>H49/D49*100</f>
        <v>0</v>
      </c>
      <c r="J49" s="2862"/>
      <c r="K49" s="2868"/>
    </row>
    <row r="50" spans="1:11" ht="22.5" hidden="1" customHeight="1" x14ac:dyDescent="0.25">
      <c r="A50" s="2869" t="s">
        <v>491</v>
      </c>
      <c r="B50" s="2627" t="s">
        <v>492</v>
      </c>
      <c r="C50" s="1491" t="s">
        <v>15</v>
      </c>
      <c r="D50" s="1476">
        <f>D51+D52+D53</f>
        <v>0</v>
      </c>
      <c r="E50" s="1476">
        <f>E51+E52+E53</f>
        <v>0</v>
      </c>
      <c r="F50" s="1324">
        <v>0</v>
      </c>
      <c r="G50" s="2882"/>
      <c r="H50" s="1476">
        <f>H51+H52+H53</f>
        <v>0</v>
      </c>
      <c r="I50" s="1324">
        <v>0</v>
      </c>
      <c r="J50" s="2883" t="s">
        <v>757</v>
      </c>
      <c r="K50" s="1567"/>
    </row>
    <row r="51" spans="1:11" ht="71.25" hidden="1" customHeight="1" x14ac:dyDescent="0.25">
      <c r="A51" s="2869"/>
      <c r="B51" s="2627"/>
      <c r="C51" s="1491" t="s">
        <v>16</v>
      </c>
      <c r="D51" s="1476">
        <v>0</v>
      </c>
      <c r="E51" s="1476">
        <v>0</v>
      </c>
      <c r="F51" s="1324">
        <v>0</v>
      </c>
      <c r="G51" s="2882"/>
      <c r="H51" s="1476">
        <v>0</v>
      </c>
      <c r="I51" s="1324">
        <v>0</v>
      </c>
      <c r="J51" s="2883"/>
      <c r="K51" s="1567"/>
    </row>
    <row r="52" spans="1:11" ht="96" hidden="1" customHeight="1" x14ac:dyDescent="0.25">
      <c r="A52" s="2869"/>
      <c r="B52" s="2627"/>
      <c r="C52" s="1491" t="s">
        <v>19</v>
      </c>
      <c r="D52" s="1476">
        <v>0</v>
      </c>
      <c r="E52" s="1476">
        <v>0</v>
      </c>
      <c r="F52" s="1324">
        <v>0</v>
      </c>
      <c r="G52" s="2882"/>
      <c r="H52" s="1476">
        <v>0</v>
      </c>
      <c r="I52" s="1324">
        <v>0</v>
      </c>
      <c r="J52" s="2883"/>
      <c r="K52" s="1567"/>
    </row>
    <row r="53" spans="1:11" ht="97.5" hidden="1" customHeight="1" x14ac:dyDescent="0.25">
      <c r="A53" s="2869"/>
      <c r="B53" s="2627"/>
      <c r="C53" s="1491" t="s">
        <v>480</v>
      </c>
      <c r="D53" s="1476">
        <v>0</v>
      </c>
      <c r="E53" s="1476">
        <v>0</v>
      </c>
      <c r="F53" s="1324">
        <v>0</v>
      </c>
      <c r="G53" s="2882"/>
      <c r="H53" s="1476">
        <v>0</v>
      </c>
      <c r="I53" s="1324">
        <v>0</v>
      </c>
      <c r="J53" s="2883"/>
      <c r="K53" s="1567"/>
    </row>
    <row r="54" spans="1:11" ht="27.75" hidden="1" customHeight="1" x14ac:dyDescent="0.25">
      <c r="A54" s="2871" t="s">
        <v>516</v>
      </c>
      <c r="B54" s="2859" t="s">
        <v>518</v>
      </c>
      <c r="C54" s="1491" t="s">
        <v>15</v>
      </c>
      <c r="D54" s="1476">
        <f>D55+D56</f>
        <v>0</v>
      </c>
      <c r="E54" s="1476">
        <f>E55+E56</f>
        <v>0</v>
      </c>
      <c r="F54" s="1324">
        <v>0</v>
      </c>
      <c r="G54" s="2849"/>
      <c r="H54" s="1476">
        <f>H55+H56</f>
        <v>0</v>
      </c>
      <c r="I54" s="1324">
        <v>0</v>
      </c>
      <c r="J54" s="2851" t="s">
        <v>701</v>
      </c>
      <c r="K54" s="1567"/>
    </row>
    <row r="55" spans="1:11" ht="80.25" hidden="1" customHeight="1" x14ac:dyDescent="0.25">
      <c r="A55" s="2563"/>
      <c r="B55" s="2566"/>
      <c r="C55" s="1491" t="s">
        <v>16</v>
      </c>
      <c r="D55" s="1476">
        <v>0</v>
      </c>
      <c r="E55" s="1476">
        <v>0</v>
      </c>
      <c r="F55" s="1324">
        <v>0</v>
      </c>
      <c r="G55" s="1924"/>
      <c r="H55" s="1476">
        <v>0</v>
      </c>
      <c r="I55" s="1324">
        <v>0</v>
      </c>
      <c r="J55" s="2852"/>
      <c r="K55" s="1567"/>
    </row>
    <row r="56" spans="1:11" ht="93.75" hidden="1" customHeight="1" x14ac:dyDescent="0.25">
      <c r="A56" s="2876"/>
      <c r="B56" s="2856"/>
      <c r="C56" s="1491" t="s">
        <v>19</v>
      </c>
      <c r="D56" s="1476">
        <v>0</v>
      </c>
      <c r="E56" s="1476">
        <v>0</v>
      </c>
      <c r="F56" s="1324">
        <v>0</v>
      </c>
      <c r="G56" s="2850"/>
      <c r="H56" s="1476">
        <v>0</v>
      </c>
      <c r="I56" s="1324">
        <v>0</v>
      </c>
      <c r="J56" s="2853"/>
      <c r="K56" s="1567"/>
    </row>
    <row r="57" spans="1:11" ht="20.25" hidden="1" customHeight="1" x14ac:dyDescent="0.25">
      <c r="A57" s="2871" t="s">
        <v>41</v>
      </c>
      <c r="B57" s="2859" t="s">
        <v>994</v>
      </c>
      <c r="C57" s="1491" t="s">
        <v>15</v>
      </c>
      <c r="D57" s="1324">
        <f>D58+D59</f>
        <v>0</v>
      </c>
      <c r="E57" s="1324">
        <f>E58+E59</f>
        <v>0</v>
      </c>
      <c r="F57" s="1324" t="e">
        <f t="shared" ref="F57" si="9">E57/D57*100</f>
        <v>#DIV/0!</v>
      </c>
      <c r="G57" s="2878"/>
      <c r="H57" s="1324">
        <f>H58+H59</f>
        <v>0</v>
      </c>
      <c r="I57" s="1324" t="e">
        <f t="shared" ref="I57" si="10">H57/D57*100</f>
        <v>#DIV/0!</v>
      </c>
      <c r="J57" s="2860" t="s">
        <v>817</v>
      </c>
      <c r="K57" s="1567"/>
    </row>
    <row r="58" spans="1:11" ht="75" hidden="1" customHeight="1" x14ac:dyDescent="0.25">
      <c r="A58" s="2563"/>
      <c r="B58" s="2566"/>
      <c r="C58" s="1491" t="s">
        <v>16</v>
      </c>
      <c r="D58" s="1324">
        <v>0</v>
      </c>
      <c r="E58" s="1324">
        <v>0</v>
      </c>
      <c r="F58" s="1324">
        <v>0</v>
      </c>
      <c r="G58" s="2879"/>
      <c r="H58" s="1324">
        <v>0</v>
      </c>
      <c r="I58" s="1324">
        <v>0</v>
      </c>
      <c r="J58" s="2861"/>
      <c r="K58" s="1567"/>
    </row>
    <row r="59" spans="1:11" ht="93.75" hidden="1" customHeight="1" x14ac:dyDescent="0.25">
      <c r="A59" s="2876"/>
      <c r="B59" s="2856"/>
      <c r="C59" s="1491" t="s">
        <v>19</v>
      </c>
      <c r="D59" s="1324">
        <v>0</v>
      </c>
      <c r="E59" s="1324">
        <v>0</v>
      </c>
      <c r="F59" s="1324" t="e">
        <f>E59/D59*100</f>
        <v>#DIV/0!</v>
      </c>
      <c r="G59" s="2880"/>
      <c r="H59" s="1324">
        <v>0</v>
      </c>
      <c r="I59" s="1324" t="e">
        <f>H59/D59*100</f>
        <v>#DIV/0!</v>
      </c>
      <c r="J59" s="2862"/>
      <c r="K59" s="1567"/>
    </row>
    <row r="60" spans="1:11" ht="108.75" hidden="1" customHeight="1" x14ac:dyDescent="0.25">
      <c r="A60" s="1306" t="s">
        <v>517</v>
      </c>
      <c r="B60" s="1469" t="s">
        <v>861</v>
      </c>
      <c r="C60" s="1491" t="s">
        <v>19</v>
      </c>
      <c r="D60" s="1476">
        <f>D61+D62+D63+D64</f>
        <v>12951</v>
      </c>
      <c r="E60" s="1476">
        <f>E61+E62+E63+E64</f>
        <v>1036.8</v>
      </c>
      <c r="F60" s="1324">
        <f>E60/D60*100</f>
        <v>8.005559416261292</v>
      </c>
      <c r="G60" s="1325" t="s">
        <v>818</v>
      </c>
      <c r="H60" s="1476">
        <f>H61+H62+H63+H64</f>
        <v>446.8</v>
      </c>
      <c r="I60" s="1324">
        <f>H60/D60*100</f>
        <v>3.4499266465909972</v>
      </c>
      <c r="J60" s="1440"/>
      <c r="K60" s="1567"/>
    </row>
    <row r="61" spans="1:11" ht="128.25" hidden="1" customHeight="1" x14ac:dyDescent="0.25">
      <c r="A61" s="1306" t="s">
        <v>819</v>
      </c>
      <c r="B61" s="1469" t="s">
        <v>484</v>
      </c>
      <c r="C61" s="1491" t="s">
        <v>19</v>
      </c>
      <c r="D61" s="1476">
        <v>9601</v>
      </c>
      <c r="E61" s="1476">
        <v>0</v>
      </c>
      <c r="F61" s="1324">
        <v>0</v>
      </c>
      <c r="G61" s="1325" t="s">
        <v>951</v>
      </c>
      <c r="H61" s="1476">
        <v>0</v>
      </c>
      <c r="I61" s="1324">
        <v>0</v>
      </c>
      <c r="J61" s="1440" t="s">
        <v>820</v>
      </c>
      <c r="K61" s="1567"/>
    </row>
    <row r="62" spans="1:11" ht="111" hidden="1" customHeight="1" x14ac:dyDescent="0.25">
      <c r="A62" s="1306" t="s">
        <v>821</v>
      </c>
      <c r="B62" s="1469" t="s">
        <v>485</v>
      </c>
      <c r="C62" s="1491" t="s">
        <v>19</v>
      </c>
      <c r="D62" s="1476">
        <v>600</v>
      </c>
      <c r="E62" s="1476">
        <v>0</v>
      </c>
      <c r="F62" s="1324">
        <v>0</v>
      </c>
      <c r="G62" s="1325"/>
      <c r="H62" s="1476">
        <v>0</v>
      </c>
      <c r="I62" s="1324">
        <v>0</v>
      </c>
      <c r="J62" s="1440" t="s">
        <v>822</v>
      </c>
      <c r="K62" s="1567"/>
    </row>
    <row r="63" spans="1:11" ht="222.75" hidden="1" customHeight="1" x14ac:dyDescent="0.25">
      <c r="A63" s="1306" t="s">
        <v>823</v>
      </c>
      <c r="B63" s="1469" t="s">
        <v>824</v>
      </c>
      <c r="C63" s="1491" t="s">
        <v>19</v>
      </c>
      <c r="D63" s="1476">
        <v>1450</v>
      </c>
      <c r="E63" s="1476">
        <v>1036.8</v>
      </c>
      <c r="F63" s="1324">
        <f>E63/D63*100</f>
        <v>71.50344827586207</v>
      </c>
      <c r="G63" s="1325" t="s">
        <v>952</v>
      </c>
      <c r="H63" s="1476">
        <v>446.8</v>
      </c>
      <c r="I63" s="1324">
        <f>H63/D63*100</f>
        <v>30.81379310344828</v>
      </c>
      <c r="J63" s="1440" t="s">
        <v>862</v>
      </c>
      <c r="K63" s="1567"/>
    </row>
    <row r="64" spans="1:11" ht="112.5" hidden="1" customHeight="1" x14ac:dyDescent="0.25">
      <c r="A64" s="1306" t="s">
        <v>825</v>
      </c>
      <c r="B64" s="1469" t="s">
        <v>826</v>
      </c>
      <c r="C64" s="1491" t="s">
        <v>19</v>
      </c>
      <c r="D64" s="1476">
        <v>1300</v>
      </c>
      <c r="E64" s="1476">
        <v>0</v>
      </c>
      <c r="F64" s="1324">
        <v>0</v>
      </c>
      <c r="G64" s="1325" t="s">
        <v>610</v>
      </c>
      <c r="H64" s="1476">
        <v>0</v>
      </c>
      <c r="I64" s="1324">
        <v>0</v>
      </c>
      <c r="J64" s="1440" t="s">
        <v>827</v>
      </c>
      <c r="K64" s="1567"/>
    </row>
    <row r="65" spans="1:11" ht="210.75" hidden="1" customHeight="1" x14ac:dyDescent="0.25">
      <c r="A65" s="1306" t="s">
        <v>41</v>
      </c>
      <c r="B65" s="1469" t="s">
        <v>863</v>
      </c>
      <c r="C65" s="1491" t="s">
        <v>19</v>
      </c>
      <c r="D65" s="1476">
        <v>4600</v>
      </c>
      <c r="E65" s="1476">
        <v>0</v>
      </c>
      <c r="F65" s="1324">
        <v>0</v>
      </c>
      <c r="G65" s="1325" t="s">
        <v>828</v>
      </c>
      <c r="H65" s="1476">
        <v>0</v>
      </c>
      <c r="I65" s="1324">
        <v>0</v>
      </c>
      <c r="J65" s="1440" t="s">
        <v>829</v>
      </c>
      <c r="K65" s="1567"/>
    </row>
    <row r="66" spans="1:11" ht="18.75" hidden="1" customHeight="1" x14ac:dyDescent="0.25">
      <c r="A66" s="2871" t="s">
        <v>830</v>
      </c>
      <c r="B66" s="2859" t="s">
        <v>864</v>
      </c>
      <c r="C66" s="1491" t="s">
        <v>15</v>
      </c>
      <c r="D66" s="1476">
        <f>D67+D68</f>
        <v>102677.17199999999</v>
      </c>
      <c r="E66" s="1476">
        <f>E67+E68</f>
        <v>0</v>
      </c>
      <c r="F66" s="1324">
        <v>0</v>
      </c>
      <c r="G66" s="2849" t="s">
        <v>816</v>
      </c>
      <c r="H66" s="1476">
        <f>H67+H68</f>
        <v>0</v>
      </c>
      <c r="I66" s="1324">
        <v>0</v>
      </c>
      <c r="J66" s="2851" t="s">
        <v>865</v>
      </c>
      <c r="K66" s="1567"/>
    </row>
    <row r="67" spans="1:11" ht="79.5" hidden="1" customHeight="1" x14ac:dyDescent="0.25">
      <c r="A67" s="2563"/>
      <c r="B67" s="2566"/>
      <c r="C67" s="1491" t="s">
        <v>16</v>
      </c>
      <c r="D67" s="1476">
        <v>65200</v>
      </c>
      <c r="E67" s="1476">
        <v>0</v>
      </c>
      <c r="F67" s="1324">
        <v>0</v>
      </c>
      <c r="G67" s="1924"/>
      <c r="H67" s="1476">
        <v>0</v>
      </c>
      <c r="I67" s="1324">
        <v>0</v>
      </c>
      <c r="J67" s="2852"/>
      <c r="K67" s="1567"/>
    </row>
    <row r="68" spans="1:11" ht="96.75" hidden="1" customHeight="1" x14ac:dyDescent="0.25">
      <c r="A68" s="2876"/>
      <c r="B68" s="2856"/>
      <c r="C68" s="1491" t="s">
        <v>19</v>
      </c>
      <c r="D68" s="1476">
        <v>37477.171999999999</v>
      </c>
      <c r="E68" s="1476">
        <v>0</v>
      </c>
      <c r="F68" s="1324">
        <v>0</v>
      </c>
      <c r="G68" s="2850"/>
      <c r="H68" s="1476">
        <v>0</v>
      </c>
      <c r="I68" s="1324">
        <v>0</v>
      </c>
      <c r="J68" s="2853"/>
      <c r="K68" s="1567"/>
    </row>
    <row r="69" spans="1:11" ht="116.25" hidden="1" customHeight="1" x14ac:dyDescent="0.25">
      <c r="A69" s="1306" t="s">
        <v>831</v>
      </c>
      <c r="B69" s="1469" t="s">
        <v>866</v>
      </c>
      <c r="C69" s="1491" t="s">
        <v>19</v>
      </c>
      <c r="D69" s="1476">
        <v>92498.774000000005</v>
      </c>
      <c r="E69" s="1476">
        <v>0</v>
      </c>
      <c r="F69" s="1324">
        <v>0</v>
      </c>
      <c r="G69" s="1325"/>
      <c r="H69" s="1476">
        <v>0</v>
      </c>
      <c r="I69" s="1324">
        <v>0</v>
      </c>
      <c r="J69" s="1440" t="s">
        <v>867</v>
      </c>
      <c r="K69" s="1567"/>
    </row>
    <row r="70" spans="1:11" ht="206.25" hidden="1" customHeight="1" x14ac:dyDescent="0.25">
      <c r="A70" s="1306" t="s">
        <v>832</v>
      </c>
      <c r="B70" s="1469" t="s">
        <v>868</v>
      </c>
      <c r="C70" s="1491" t="s">
        <v>19</v>
      </c>
      <c r="D70" s="1476">
        <v>40000</v>
      </c>
      <c r="E70" s="1476">
        <v>0</v>
      </c>
      <c r="F70" s="1324">
        <v>0</v>
      </c>
      <c r="G70" s="1325" t="s">
        <v>869</v>
      </c>
      <c r="H70" s="1476">
        <v>0</v>
      </c>
      <c r="I70" s="1324">
        <v>0</v>
      </c>
      <c r="J70" s="1440" t="s">
        <v>870</v>
      </c>
      <c r="K70" s="1567"/>
    </row>
    <row r="71" spans="1:11" ht="22.5" hidden="1" customHeight="1" x14ac:dyDescent="0.25">
      <c r="A71" s="2888" t="s">
        <v>12</v>
      </c>
      <c r="B71" s="2890" t="s">
        <v>942</v>
      </c>
      <c r="C71" s="1434" t="s">
        <v>15</v>
      </c>
      <c r="D71" s="1455">
        <f>D72+D73+D74</f>
        <v>0</v>
      </c>
      <c r="E71" s="1455">
        <f>E72+E73+E74</f>
        <v>0</v>
      </c>
      <c r="F71" s="1312">
        <v>0</v>
      </c>
      <c r="G71" s="2110"/>
      <c r="H71" s="1455">
        <f>H72+H73+H74</f>
        <v>0</v>
      </c>
      <c r="I71" s="1312">
        <v>0</v>
      </c>
      <c r="J71" s="2840"/>
      <c r="K71" s="1568"/>
    </row>
    <row r="72" spans="1:11" ht="77.25" hidden="1" customHeight="1" x14ac:dyDescent="0.25">
      <c r="A72" s="2663"/>
      <c r="B72" s="2665"/>
      <c r="C72" s="1434" t="s">
        <v>18</v>
      </c>
      <c r="D72" s="1312">
        <f t="shared" ref="D72:E74" si="11">D76</f>
        <v>0</v>
      </c>
      <c r="E72" s="1312">
        <f t="shared" si="11"/>
        <v>0</v>
      </c>
      <c r="F72" s="1312">
        <v>0</v>
      </c>
      <c r="G72" s="1899"/>
      <c r="H72" s="1455">
        <f>H76</f>
        <v>0</v>
      </c>
      <c r="I72" s="1312">
        <v>0</v>
      </c>
      <c r="J72" s="2841"/>
      <c r="K72" s="1569"/>
    </row>
    <row r="73" spans="1:11" ht="70.5" hidden="1" customHeight="1" x14ac:dyDescent="0.25">
      <c r="A73" s="2663"/>
      <c r="B73" s="2665"/>
      <c r="C73" s="1434" t="s">
        <v>16</v>
      </c>
      <c r="D73" s="1312">
        <f t="shared" si="11"/>
        <v>0</v>
      </c>
      <c r="E73" s="1312">
        <f t="shared" si="11"/>
        <v>0</v>
      </c>
      <c r="F73" s="1312">
        <v>0</v>
      </c>
      <c r="G73" s="1899"/>
      <c r="H73" s="1455">
        <f>H77</f>
        <v>0</v>
      </c>
      <c r="I73" s="1312">
        <v>0</v>
      </c>
      <c r="J73" s="2841"/>
      <c r="K73" s="1569"/>
    </row>
    <row r="74" spans="1:11" ht="88.5" hidden="1" customHeight="1" x14ac:dyDescent="0.25">
      <c r="A74" s="2889"/>
      <c r="B74" s="2891"/>
      <c r="C74" s="1434" t="s">
        <v>19</v>
      </c>
      <c r="D74" s="1312">
        <f t="shared" si="11"/>
        <v>0</v>
      </c>
      <c r="E74" s="1312">
        <f t="shared" si="11"/>
        <v>0</v>
      </c>
      <c r="F74" s="1312">
        <v>0</v>
      </c>
      <c r="G74" s="2111"/>
      <c r="H74" s="1455">
        <f>H78</f>
        <v>0</v>
      </c>
      <c r="I74" s="1312">
        <v>0</v>
      </c>
      <c r="J74" s="2842"/>
      <c r="K74" s="1569"/>
    </row>
    <row r="75" spans="1:11" ht="18.75" hidden="1" customHeight="1" x14ac:dyDescent="0.25">
      <c r="A75" s="2871" t="s">
        <v>65</v>
      </c>
      <c r="B75" s="2859" t="s">
        <v>871</v>
      </c>
      <c r="C75" s="1304" t="s">
        <v>15</v>
      </c>
      <c r="D75" s="1476">
        <f>D76+D77+D78</f>
        <v>0</v>
      </c>
      <c r="E75" s="1476">
        <f>E76+E77+E78</f>
        <v>0</v>
      </c>
      <c r="F75" s="1324">
        <v>0</v>
      </c>
      <c r="G75" s="2849" t="s">
        <v>493</v>
      </c>
      <c r="H75" s="1476">
        <f>H76+H77+H78</f>
        <v>0</v>
      </c>
      <c r="I75" s="1324">
        <v>0</v>
      </c>
      <c r="J75" s="2860"/>
      <c r="K75" s="1569"/>
    </row>
    <row r="76" spans="1:11" ht="60.75" hidden="1" customHeight="1" x14ac:dyDescent="0.25">
      <c r="A76" s="2563"/>
      <c r="B76" s="2566"/>
      <c r="C76" s="1469" t="s">
        <v>18</v>
      </c>
      <c r="D76" s="1476">
        <f t="shared" ref="D76:E78" si="12">D80</f>
        <v>0</v>
      </c>
      <c r="E76" s="1476">
        <f t="shared" si="12"/>
        <v>0</v>
      </c>
      <c r="F76" s="1324">
        <v>0</v>
      </c>
      <c r="G76" s="1924"/>
      <c r="H76" s="1476">
        <f>H80</f>
        <v>0</v>
      </c>
      <c r="I76" s="1324">
        <v>0</v>
      </c>
      <c r="J76" s="2861"/>
      <c r="K76" s="1568"/>
    </row>
    <row r="77" spans="1:11" ht="75" hidden="1" customHeight="1" x14ac:dyDescent="0.25">
      <c r="A77" s="2563"/>
      <c r="B77" s="2566"/>
      <c r="C77" s="1469" t="s">
        <v>16</v>
      </c>
      <c r="D77" s="1476">
        <f t="shared" si="12"/>
        <v>0</v>
      </c>
      <c r="E77" s="1476">
        <f t="shared" si="12"/>
        <v>0</v>
      </c>
      <c r="F77" s="1324">
        <v>0</v>
      </c>
      <c r="G77" s="1924"/>
      <c r="H77" s="1476">
        <f>H81</f>
        <v>0</v>
      </c>
      <c r="I77" s="1324">
        <v>0</v>
      </c>
      <c r="J77" s="2861"/>
      <c r="K77" s="1569"/>
    </row>
    <row r="78" spans="1:11" ht="95.25" hidden="1" customHeight="1" x14ac:dyDescent="0.25">
      <c r="A78" s="2876"/>
      <c r="B78" s="2856"/>
      <c r="C78" s="1469" t="s">
        <v>19</v>
      </c>
      <c r="D78" s="1476">
        <f t="shared" si="12"/>
        <v>0</v>
      </c>
      <c r="E78" s="1476">
        <f t="shared" si="12"/>
        <v>0</v>
      </c>
      <c r="F78" s="1324">
        <v>0</v>
      </c>
      <c r="G78" s="2850"/>
      <c r="H78" s="1476">
        <f>H82</f>
        <v>0</v>
      </c>
      <c r="I78" s="1324">
        <v>0</v>
      </c>
      <c r="J78" s="2862"/>
      <c r="K78" s="1569"/>
    </row>
    <row r="79" spans="1:11" ht="24" hidden="1" customHeight="1" x14ac:dyDescent="0.25">
      <c r="A79" s="2871" t="s">
        <v>82</v>
      </c>
      <c r="B79" s="2884" t="s">
        <v>494</v>
      </c>
      <c r="C79" s="1469" t="s">
        <v>15</v>
      </c>
      <c r="D79" s="1476">
        <f>D80+D81+D82</f>
        <v>0</v>
      </c>
      <c r="E79" s="1476">
        <f>E80+E81+E82</f>
        <v>0</v>
      </c>
      <c r="F79" s="1324">
        <v>0</v>
      </c>
      <c r="G79" s="2887"/>
      <c r="H79" s="1476">
        <f>H80+H81+H82</f>
        <v>0</v>
      </c>
      <c r="I79" s="1324">
        <v>0</v>
      </c>
      <c r="J79" s="2860" t="s">
        <v>701</v>
      </c>
      <c r="K79" s="1569"/>
    </row>
    <row r="80" spans="1:11" ht="55.5" hidden="1" customHeight="1" x14ac:dyDescent="0.25">
      <c r="A80" s="2563"/>
      <c r="B80" s="2885"/>
      <c r="C80" s="1469" t="s">
        <v>18</v>
      </c>
      <c r="D80" s="1476">
        <v>0</v>
      </c>
      <c r="E80" s="1476">
        <v>0</v>
      </c>
      <c r="F80" s="1324">
        <v>0</v>
      </c>
      <c r="G80" s="1874"/>
      <c r="H80" s="1476">
        <v>0</v>
      </c>
      <c r="I80" s="1324">
        <v>0</v>
      </c>
      <c r="J80" s="2861"/>
      <c r="K80" s="1569"/>
    </row>
    <row r="81" spans="1:11" ht="76.5" hidden="1" customHeight="1" x14ac:dyDescent="0.25">
      <c r="A81" s="2563"/>
      <c r="B81" s="2885"/>
      <c r="C81" s="1469" t="s">
        <v>16</v>
      </c>
      <c r="D81" s="1476">
        <v>0</v>
      </c>
      <c r="E81" s="1476">
        <v>0</v>
      </c>
      <c r="F81" s="1324">
        <v>0</v>
      </c>
      <c r="G81" s="1874"/>
      <c r="H81" s="1476">
        <v>0</v>
      </c>
      <c r="I81" s="1324">
        <v>0</v>
      </c>
      <c r="J81" s="2861"/>
      <c r="K81" s="1569"/>
    </row>
    <row r="82" spans="1:11" ht="96" hidden="1" customHeight="1" x14ac:dyDescent="0.25">
      <c r="A82" s="2876"/>
      <c r="B82" s="2886"/>
      <c r="C82" s="1469" t="s">
        <v>19</v>
      </c>
      <c r="D82" s="1476">
        <v>0</v>
      </c>
      <c r="E82" s="1476">
        <v>0</v>
      </c>
      <c r="F82" s="1324">
        <v>0</v>
      </c>
      <c r="G82" s="2123"/>
      <c r="H82" s="1476">
        <v>0</v>
      </c>
      <c r="I82" s="1324">
        <v>0</v>
      </c>
      <c r="J82" s="2862"/>
      <c r="K82" s="1569"/>
    </row>
    <row r="83" spans="1:11" ht="17.25" hidden="1" customHeight="1" x14ac:dyDescent="0.25">
      <c r="A83" s="2871" t="s">
        <v>66</v>
      </c>
      <c r="B83" s="2859" t="s">
        <v>872</v>
      </c>
      <c r="C83" s="1469" t="s">
        <v>15</v>
      </c>
      <c r="D83" s="1476">
        <f>D84+D85+D86</f>
        <v>0</v>
      </c>
      <c r="E83" s="1476">
        <f>E84+E85+E86</f>
        <v>0</v>
      </c>
      <c r="F83" s="1324">
        <v>0</v>
      </c>
      <c r="G83" s="2849"/>
      <c r="H83" s="1476">
        <f>H84+H85+H86</f>
        <v>0</v>
      </c>
      <c r="I83" s="1324">
        <v>0</v>
      </c>
      <c r="J83" s="2117"/>
      <c r="K83" s="1569"/>
    </row>
    <row r="84" spans="1:11" ht="56.25" hidden="1" x14ac:dyDescent="0.25">
      <c r="A84" s="2563"/>
      <c r="B84" s="2566"/>
      <c r="C84" s="1469" t="s">
        <v>18</v>
      </c>
      <c r="D84" s="1476">
        <f>D88</f>
        <v>0</v>
      </c>
      <c r="E84" s="1476">
        <f>E88</f>
        <v>0</v>
      </c>
      <c r="F84" s="1324">
        <v>0</v>
      </c>
      <c r="G84" s="1924"/>
      <c r="H84" s="1476">
        <f>H88</f>
        <v>0</v>
      </c>
      <c r="I84" s="1324">
        <v>0</v>
      </c>
      <c r="J84" s="2118"/>
    </row>
    <row r="85" spans="1:11" ht="83.25" hidden="1" customHeight="1" x14ac:dyDescent="0.25">
      <c r="A85" s="2563"/>
      <c r="B85" s="2566"/>
      <c r="C85" s="1469" t="s">
        <v>16</v>
      </c>
      <c r="D85" s="1476">
        <f t="shared" ref="D85:E86" si="13">D89</f>
        <v>0</v>
      </c>
      <c r="E85" s="1476">
        <f t="shared" si="13"/>
        <v>0</v>
      </c>
      <c r="F85" s="1324">
        <v>0</v>
      </c>
      <c r="G85" s="1924"/>
      <c r="H85" s="1476">
        <f t="shared" ref="H85:H86" si="14">H89</f>
        <v>0</v>
      </c>
      <c r="I85" s="1324">
        <v>0</v>
      </c>
      <c r="J85" s="2118"/>
    </row>
    <row r="86" spans="1:11" ht="87.75" hidden="1" customHeight="1" x14ac:dyDescent="0.25">
      <c r="A86" s="2876"/>
      <c r="B86" s="2856"/>
      <c r="C86" s="1304" t="s">
        <v>19</v>
      </c>
      <c r="D86" s="1476">
        <f t="shared" si="13"/>
        <v>0</v>
      </c>
      <c r="E86" s="1476">
        <f t="shared" si="13"/>
        <v>0</v>
      </c>
      <c r="F86" s="1324">
        <v>0</v>
      </c>
      <c r="G86" s="2850"/>
      <c r="H86" s="1476">
        <f t="shared" si="14"/>
        <v>0</v>
      </c>
      <c r="I86" s="1324">
        <v>0</v>
      </c>
      <c r="J86" s="2119"/>
    </row>
    <row r="87" spans="1:11" ht="17.25" hidden="1" customHeight="1" x14ac:dyDescent="0.25">
      <c r="A87" s="2871" t="s">
        <v>449</v>
      </c>
      <c r="B87" s="2859" t="s">
        <v>543</v>
      </c>
      <c r="C87" s="1469" t="s">
        <v>15</v>
      </c>
      <c r="D87" s="1486">
        <v>0</v>
      </c>
      <c r="E87" s="1486">
        <v>0</v>
      </c>
      <c r="F87" s="1554">
        <v>0</v>
      </c>
      <c r="G87" s="2115"/>
      <c r="H87" s="1486">
        <v>0</v>
      </c>
      <c r="I87" s="1554">
        <v>0</v>
      </c>
      <c r="J87" s="2860" t="s">
        <v>507</v>
      </c>
    </row>
    <row r="88" spans="1:11" ht="56.25" hidden="1" customHeight="1" x14ac:dyDescent="0.25">
      <c r="A88" s="2563"/>
      <c r="B88" s="2566"/>
      <c r="C88" s="1469" t="s">
        <v>18</v>
      </c>
      <c r="D88" s="1486">
        <v>0</v>
      </c>
      <c r="E88" s="1486">
        <v>0</v>
      </c>
      <c r="F88" s="1554">
        <v>0</v>
      </c>
      <c r="G88" s="1877"/>
      <c r="H88" s="1486">
        <v>0</v>
      </c>
      <c r="I88" s="1554">
        <v>0</v>
      </c>
      <c r="J88" s="2861"/>
    </row>
    <row r="89" spans="1:11" ht="78" hidden="1" customHeight="1" x14ac:dyDescent="0.25">
      <c r="A89" s="2563"/>
      <c r="B89" s="2566"/>
      <c r="C89" s="1469" t="s">
        <v>16</v>
      </c>
      <c r="D89" s="1486">
        <v>0</v>
      </c>
      <c r="E89" s="1486">
        <v>0</v>
      </c>
      <c r="F89" s="1554">
        <v>0</v>
      </c>
      <c r="G89" s="1877"/>
      <c r="H89" s="1486">
        <v>0</v>
      </c>
      <c r="I89" s="1554">
        <v>0</v>
      </c>
      <c r="J89" s="2861"/>
    </row>
    <row r="90" spans="1:11" ht="96.75" hidden="1" customHeight="1" x14ac:dyDescent="0.25">
      <c r="A90" s="2876"/>
      <c r="B90" s="2856"/>
      <c r="C90" s="1304" t="s">
        <v>19</v>
      </c>
      <c r="D90" s="1486">
        <v>0</v>
      </c>
      <c r="E90" s="1486">
        <v>0</v>
      </c>
      <c r="F90" s="1554">
        <v>0</v>
      </c>
      <c r="G90" s="2116"/>
      <c r="H90" s="1486">
        <v>0</v>
      </c>
      <c r="I90" s="1554">
        <v>0</v>
      </c>
      <c r="J90" s="2862"/>
    </row>
    <row r="91" spans="1:11" ht="21" hidden="1" customHeight="1" x14ac:dyDescent="0.25">
      <c r="A91" s="2892" t="s">
        <v>103</v>
      </c>
      <c r="B91" s="2895" t="s">
        <v>873</v>
      </c>
      <c r="C91" s="1469" t="s">
        <v>15</v>
      </c>
      <c r="D91" s="1476">
        <f>D92+D93+D94</f>
        <v>0</v>
      </c>
      <c r="E91" s="1476">
        <f>E92+E93+E94</f>
        <v>0</v>
      </c>
      <c r="F91" s="1324">
        <v>0</v>
      </c>
      <c r="G91" s="2110"/>
      <c r="H91" s="1476">
        <f>H92+H93+H94</f>
        <v>0</v>
      </c>
      <c r="I91" s="1324">
        <v>0</v>
      </c>
      <c r="J91" s="2851" t="s">
        <v>507</v>
      </c>
    </row>
    <row r="92" spans="1:11" ht="56.25" hidden="1" customHeight="1" x14ac:dyDescent="0.25">
      <c r="A92" s="2893"/>
      <c r="B92" s="2896"/>
      <c r="C92" s="1469" t="s">
        <v>18</v>
      </c>
      <c r="D92" s="1476">
        <v>0</v>
      </c>
      <c r="E92" s="1476">
        <v>0</v>
      </c>
      <c r="F92" s="1324">
        <v>0</v>
      </c>
      <c r="G92" s="1899"/>
      <c r="H92" s="1476">
        <v>0</v>
      </c>
      <c r="I92" s="1324">
        <v>0</v>
      </c>
      <c r="J92" s="2852"/>
    </row>
    <row r="93" spans="1:11" ht="75.75" hidden="1" customHeight="1" x14ac:dyDescent="0.25">
      <c r="A93" s="2893"/>
      <c r="B93" s="2896"/>
      <c r="C93" s="1469" t="s">
        <v>16</v>
      </c>
      <c r="D93" s="1476">
        <v>0</v>
      </c>
      <c r="E93" s="1476">
        <v>0</v>
      </c>
      <c r="F93" s="1324">
        <v>0</v>
      </c>
      <c r="G93" s="1899"/>
      <c r="H93" s="1476">
        <v>0</v>
      </c>
      <c r="I93" s="1324">
        <v>0</v>
      </c>
      <c r="J93" s="2852"/>
    </row>
    <row r="94" spans="1:11" ht="96" hidden="1" customHeight="1" x14ac:dyDescent="0.25">
      <c r="A94" s="2894"/>
      <c r="B94" s="2897"/>
      <c r="C94" s="1469" t="s">
        <v>19</v>
      </c>
      <c r="D94" s="1476">
        <v>0</v>
      </c>
      <c r="E94" s="1476">
        <v>0</v>
      </c>
      <c r="F94" s="1324">
        <v>0</v>
      </c>
      <c r="G94" s="2111"/>
      <c r="H94" s="1476">
        <v>0</v>
      </c>
      <c r="I94" s="1324">
        <v>0</v>
      </c>
      <c r="J94" s="2853"/>
    </row>
    <row r="95" spans="1:11" ht="20.25" customHeight="1" x14ac:dyDescent="0.25">
      <c r="A95" s="2892" t="s">
        <v>41</v>
      </c>
      <c r="B95" s="2895" t="s">
        <v>1327</v>
      </c>
      <c r="C95" s="1469" t="s">
        <v>15</v>
      </c>
      <c r="D95" s="1476">
        <f>D96+D97</f>
        <v>0</v>
      </c>
      <c r="E95" s="1476">
        <f>E96+E97</f>
        <v>0</v>
      </c>
      <c r="F95" s="1324">
        <v>0</v>
      </c>
      <c r="G95" s="2115"/>
      <c r="H95" s="1476">
        <f>H96+H97</f>
        <v>0</v>
      </c>
      <c r="I95" s="1324">
        <v>0</v>
      </c>
      <c r="J95" s="2325" t="s">
        <v>1516</v>
      </c>
    </row>
    <row r="96" spans="1:11" ht="78" customHeight="1" x14ac:dyDescent="0.25">
      <c r="A96" s="2893"/>
      <c r="B96" s="2896"/>
      <c r="C96" s="1469" t="s">
        <v>16</v>
      </c>
      <c r="D96" s="1476">
        <v>0</v>
      </c>
      <c r="E96" s="1476">
        <v>0</v>
      </c>
      <c r="F96" s="1324">
        <v>0</v>
      </c>
      <c r="G96" s="1877"/>
      <c r="H96" s="1476">
        <v>0</v>
      </c>
      <c r="I96" s="1324">
        <v>0</v>
      </c>
      <c r="J96" s="2326"/>
    </row>
    <row r="97" spans="1:13" ht="96.75" customHeight="1" x14ac:dyDescent="0.25">
      <c r="A97" s="2894"/>
      <c r="B97" s="2897"/>
      <c r="C97" s="1469" t="s">
        <v>19</v>
      </c>
      <c r="D97" s="1476">
        <v>0</v>
      </c>
      <c r="E97" s="1476">
        <v>0</v>
      </c>
      <c r="F97" s="1324">
        <v>0</v>
      </c>
      <c r="G97" s="2116"/>
      <c r="H97" s="1476">
        <v>0</v>
      </c>
      <c r="I97" s="1324">
        <v>0</v>
      </c>
      <c r="J97" s="2327"/>
    </row>
    <row r="98" spans="1:13" ht="35.25" customHeight="1" x14ac:dyDescent="0.25">
      <c r="A98" s="2892" t="s">
        <v>79</v>
      </c>
      <c r="B98" s="2895" t="s">
        <v>1757</v>
      </c>
      <c r="C98" s="1469" t="s">
        <v>15</v>
      </c>
      <c r="D98" s="1476">
        <f>D99+D100</f>
        <v>56900</v>
      </c>
      <c r="E98" s="1476">
        <f>E99+E100</f>
        <v>0</v>
      </c>
      <c r="F98" s="1324">
        <f>E98/D98*100</f>
        <v>0</v>
      </c>
      <c r="G98" s="2115"/>
      <c r="H98" s="1476">
        <f>H99+H100</f>
        <v>0</v>
      </c>
      <c r="I98" s="1324">
        <f>H98/D98*100</f>
        <v>0</v>
      </c>
      <c r="J98" s="2325" t="s">
        <v>1882</v>
      </c>
    </row>
    <row r="99" spans="1:13" ht="75.75" customHeight="1" x14ac:dyDescent="0.25">
      <c r="A99" s="2893"/>
      <c r="B99" s="2896"/>
      <c r="C99" s="1469" t="s">
        <v>16</v>
      </c>
      <c r="D99" s="1476">
        <v>36871.199999999997</v>
      </c>
      <c r="E99" s="1476">
        <v>0</v>
      </c>
      <c r="F99" s="1324">
        <f>E99/D99*100</f>
        <v>0</v>
      </c>
      <c r="G99" s="1877"/>
      <c r="H99" s="1476">
        <v>0</v>
      </c>
      <c r="I99" s="1324">
        <f>H99/D99</f>
        <v>0</v>
      </c>
      <c r="J99" s="2326"/>
    </row>
    <row r="100" spans="1:13" ht="96.75" customHeight="1" x14ac:dyDescent="0.25">
      <c r="A100" s="2894"/>
      <c r="B100" s="2897"/>
      <c r="C100" s="1469" t="s">
        <v>19</v>
      </c>
      <c r="D100" s="1476">
        <v>20028.8</v>
      </c>
      <c r="E100" s="1476">
        <v>0</v>
      </c>
      <c r="F100" s="1324">
        <f>E100/D100*10</f>
        <v>0</v>
      </c>
      <c r="G100" s="2116"/>
      <c r="H100" s="1476">
        <v>0</v>
      </c>
      <c r="I100" s="1324">
        <f>H100/D100</f>
        <v>0</v>
      </c>
      <c r="J100" s="2327"/>
    </row>
    <row r="101" spans="1:13" s="1543" customFormat="1" ht="27.75" customHeight="1" x14ac:dyDescent="0.25">
      <c r="A101" s="2902" t="s">
        <v>12</v>
      </c>
      <c r="B101" s="2903" t="s">
        <v>995</v>
      </c>
      <c r="C101" s="1541" t="s">
        <v>15</v>
      </c>
      <c r="D101" s="1312">
        <f>D102+D103</f>
        <v>384562.54599999997</v>
      </c>
      <c r="E101" s="1312">
        <f>E102+E103</f>
        <v>40995.415999999997</v>
      </c>
      <c r="F101" s="1312">
        <f t="shared" ref="F101:F103" si="15">E101/D101*100</f>
        <v>10.66027267252386</v>
      </c>
      <c r="G101" s="2322"/>
      <c r="H101" s="1312">
        <f>H102+H103</f>
        <v>40995.415999999997</v>
      </c>
      <c r="I101" s="1312">
        <f>H101/D101*100</f>
        <v>10.66027267252386</v>
      </c>
      <c r="J101" s="2290"/>
      <c r="K101" s="1542"/>
    </row>
    <row r="102" spans="1:13" s="1543" customFormat="1" ht="81" customHeight="1" x14ac:dyDescent="0.25">
      <c r="A102" s="2902"/>
      <c r="B102" s="2903"/>
      <c r="C102" s="1541" t="s">
        <v>16</v>
      </c>
      <c r="D102" s="1312">
        <f>D105</f>
        <v>59085.52</v>
      </c>
      <c r="E102" s="1312">
        <f>E108</f>
        <v>0</v>
      </c>
      <c r="F102" s="1312">
        <f t="shared" si="15"/>
        <v>0</v>
      </c>
      <c r="G102" s="2322"/>
      <c r="H102" s="1312">
        <f>H108</f>
        <v>0</v>
      </c>
      <c r="I102" s="1312">
        <f t="shared" ref="I102" si="16">H102/D102*100</f>
        <v>0</v>
      </c>
      <c r="J102" s="2290"/>
      <c r="K102" s="1542"/>
    </row>
    <row r="103" spans="1:13" s="1543" customFormat="1" ht="99.75" customHeight="1" x14ac:dyDescent="0.25">
      <c r="A103" s="2902"/>
      <c r="B103" s="2903"/>
      <c r="C103" s="1541" t="s">
        <v>19</v>
      </c>
      <c r="D103" s="1312">
        <f>D106+D109+D112+D114+D118+D119+D120</f>
        <v>325477.02599999995</v>
      </c>
      <c r="E103" s="1312">
        <f>E109+E114+E118+E119+E120</f>
        <v>40995.415999999997</v>
      </c>
      <c r="F103" s="1312">
        <f t="shared" si="15"/>
        <v>12.595486847050152</v>
      </c>
      <c r="G103" s="2322"/>
      <c r="H103" s="1312">
        <f>H106+H109+H112+H114+H116+H118+H119+H120</f>
        <v>40995.415999999997</v>
      </c>
      <c r="I103" s="1312">
        <f>H103/D103*100</f>
        <v>12.595486847050152</v>
      </c>
      <c r="J103" s="2290"/>
      <c r="K103" s="1542"/>
      <c r="M103" s="1546"/>
    </row>
    <row r="104" spans="1:13" s="1543" customFormat="1" ht="24" customHeight="1" x14ac:dyDescent="0.25">
      <c r="A104" s="2843" t="s">
        <v>13</v>
      </c>
      <c r="B104" s="2846" t="s">
        <v>1759</v>
      </c>
      <c r="C104" s="1547" t="s">
        <v>15</v>
      </c>
      <c r="D104" s="1324">
        <f>D105+D106</f>
        <v>91411.37</v>
      </c>
      <c r="E104" s="1324">
        <f>E105+E106</f>
        <v>0</v>
      </c>
      <c r="F104" s="1324">
        <f>E104/D104*100</f>
        <v>0</v>
      </c>
      <c r="G104" s="2115" t="s">
        <v>1760</v>
      </c>
      <c r="H104" s="1324">
        <f>H105+H106</f>
        <v>0</v>
      </c>
      <c r="I104" s="1324">
        <f>H104/D104*100</f>
        <v>0</v>
      </c>
      <c r="J104" s="2325" t="s">
        <v>1884</v>
      </c>
      <c r="K104" s="1542"/>
      <c r="M104" s="1546"/>
    </row>
    <row r="105" spans="1:13" s="1543" customFormat="1" ht="78.75" customHeight="1" x14ac:dyDescent="0.25">
      <c r="A105" s="2832"/>
      <c r="B105" s="2835"/>
      <c r="C105" s="1547" t="s">
        <v>16</v>
      </c>
      <c r="D105" s="1324">
        <v>59085.52</v>
      </c>
      <c r="E105" s="1324">
        <v>0</v>
      </c>
      <c r="F105" s="1324">
        <f>E105/D105*100</f>
        <v>0</v>
      </c>
      <c r="G105" s="1877"/>
      <c r="H105" s="1324">
        <v>0</v>
      </c>
      <c r="I105" s="1324">
        <f>H105/D105*100</f>
        <v>0</v>
      </c>
      <c r="J105" s="2326"/>
      <c r="K105" s="1542"/>
      <c r="M105" s="1546"/>
    </row>
    <row r="106" spans="1:13" s="1543" customFormat="1" ht="101.25" customHeight="1" x14ac:dyDescent="0.25">
      <c r="A106" s="2833"/>
      <c r="B106" s="2836"/>
      <c r="C106" s="1547" t="s">
        <v>19</v>
      </c>
      <c r="D106" s="1324">
        <v>32325.85</v>
      </c>
      <c r="E106" s="1324">
        <v>0</v>
      </c>
      <c r="F106" s="1324">
        <f>E106/D106*100</f>
        <v>0</v>
      </c>
      <c r="G106" s="2116"/>
      <c r="H106" s="1324">
        <v>0</v>
      </c>
      <c r="I106" s="1324">
        <f>H106/D106*100</f>
        <v>0</v>
      </c>
      <c r="J106" s="2327"/>
      <c r="K106" s="1542"/>
      <c r="M106" s="1546"/>
    </row>
    <row r="107" spans="1:13" ht="26.25" customHeight="1" x14ac:dyDescent="0.25">
      <c r="A107" s="2871" t="s">
        <v>65</v>
      </c>
      <c r="B107" s="2859" t="s">
        <v>996</v>
      </c>
      <c r="C107" s="1491" t="s">
        <v>15</v>
      </c>
      <c r="D107" s="1324">
        <f>D108+D109</f>
        <v>0</v>
      </c>
      <c r="E107" s="1324">
        <f>E108+E109</f>
        <v>0</v>
      </c>
      <c r="F107" s="1324">
        <v>0</v>
      </c>
      <c r="G107" s="2878"/>
      <c r="H107" s="1324">
        <f>H108+H109</f>
        <v>0</v>
      </c>
      <c r="I107" s="1324">
        <v>0</v>
      </c>
      <c r="J107" s="2898" t="s">
        <v>1516</v>
      </c>
      <c r="K107" s="1542"/>
    </row>
    <row r="108" spans="1:13" ht="78.75" customHeight="1" x14ac:dyDescent="0.25">
      <c r="A108" s="2563"/>
      <c r="B108" s="2566"/>
      <c r="C108" s="1491" t="s">
        <v>16</v>
      </c>
      <c r="D108" s="1324">
        <v>0</v>
      </c>
      <c r="E108" s="1324">
        <v>0</v>
      </c>
      <c r="F108" s="1324">
        <v>0</v>
      </c>
      <c r="G108" s="2879"/>
      <c r="H108" s="1324">
        <v>0</v>
      </c>
      <c r="I108" s="1324">
        <v>0</v>
      </c>
      <c r="J108" s="2898"/>
      <c r="K108" s="1542"/>
    </row>
    <row r="109" spans="1:13" ht="97.5" customHeight="1" x14ac:dyDescent="0.25">
      <c r="A109" s="2876"/>
      <c r="B109" s="2856"/>
      <c r="C109" s="1491" t="s">
        <v>19</v>
      </c>
      <c r="D109" s="1324">
        <v>0</v>
      </c>
      <c r="E109" s="1324">
        <v>0</v>
      </c>
      <c r="F109" s="1324">
        <v>0</v>
      </c>
      <c r="G109" s="2880"/>
      <c r="H109" s="1324">
        <v>0</v>
      </c>
      <c r="I109" s="1324">
        <v>0</v>
      </c>
      <c r="J109" s="2898"/>
      <c r="K109" s="1542"/>
    </row>
    <row r="110" spans="1:13" ht="25.5" customHeight="1" x14ac:dyDescent="0.25">
      <c r="A110" s="2871"/>
      <c r="B110" s="2859" t="s">
        <v>1761</v>
      </c>
      <c r="C110" s="1491" t="s">
        <v>15</v>
      </c>
      <c r="D110" s="1324">
        <f>D111+D112</f>
        <v>2077.14</v>
      </c>
      <c r="E110" s="1324">
        <f>E111+E112</f>
        <v>0</v>
      </c>
      <c r="F110" s="1324">
        <f>E110/D110*100</f>
        <v>0</v>
      </c>
      <c r="G110" s="2899"/>
      <c r="H110" s="1324">
        <f>H111+H112</f>
        <v>0</v>
      </c>
      <c r="I110" s="1324">
        <f>H110/D110</f>
        <v>0</v>
      </c>
      <c r="J110" s="2895" t="s">
        <v>1883</v>
      </c>
      <c r="K110" s="1542"/>
    </row>
    <row r="111" spans="1:13" ht="58.5" customHeight="1" x14ac:dyDescent="0.25">
      <c r="A111" s="2563"/>
      <c r="B111" s="2566"/>
      <c r="C111" s="1491" t="s">
        <v>16</v>
      </c>
      <c r="D111" s="1324">
        <v>0</v>
      </c>
      <c r="E111" s="1324">
        <v>0</v>
      </c>
      <c r="F111" s="1324">
        <v>0</v>
      </c>
      <c r="G111" s="2900"/>
      <c r="H111" s="1324">
        <v>0</v>
      </c>
      <c r="I111" s="1324">
        <v>0</v>
      </c>
      <c r="J111" s="2896"/>
      <c r="K111" s="1542"/>
    </row>
    <row r="112" spans="1:13" ht="99.75" customHeight="1" x14ac:dyDescent="0.25">
      <c r="A112" s="2876"/>
      <c r="B112" s="2856"/>
      <c r="C112" s="1491" t="s">
        <v>19</v>
      </c>
      <c r="D112" s="1324">
        <v>2077.14</v>
      </c>
      <c r="E112" s="1324">
        <v>0</v>
      </c>
      <c r="F112" s="1324">
        <f>E112/D112*100</f>
        <v>0</v>
      </c>
      <c r="G112" s="2901"/>
      <c r="H112" s="1324">
        <v>0</v>
      </c>
      <c r="I112" s="1324">
        <f>H112/D112</f>
        <v>0</v>
      </c>
      <c r="J112" s="2897"/>
      <c r="K112" s="1542"/>
    </row>
    <row r="113" spans="1:11" ht="20.25" customHeight="1" x14ac:dyDescent="0.25">
      <c r="A113" s="2871" t="s">
        <v>66</v>
      </c>
      <c r="B113" s="2859" t="s">
        <v>997</v>
      </c>
      <c r="C113" s="1491" t="s">
        <v>15</v>
      </c>
      <c r="D113" s="1324">
        <f>D114</f>
        <v>25526.179</v>
      </c>
      <c r="E113" s="1324">
        <f>E114</f>
        <v>21632.685000000001</v>
      </c>
      <c r="F113" s="1324">
        <f t="shared" ref="F113" si="17">E113/D113*100</f>
        <v>84.747055170301834</v>
      </c>
      <c r="G113" s="2899" t="s">
        <v>1797</v>
      </c>
      <c r="H113" s="1324">
        <f>H114</f>
        <v>21632.685000000001</v>
      </c>
      <c r="I113" s="1324">
        <f t="shared" ref="I113" si="18">H113/D113*100</f>
        <v>84.747055170301834</v>
      </c>
      <c r="J113" s="2907"/>
      <c r="K113" s="1542"/>
    </row>
    <row r="114" spans="1:11" ht="177" customHeight="1" x14ac:dyDescent="0.25">
      <c r="A114" s="2876"/>
      <c r="B114" s="2856"/>
      <c r="C114" s="1491" t="s">
        <v>19</v>
      </c>
      <c r="D114" s="1324">
        <v>25526.179</v>
      </c>
      <c r="E114" s="1324">
        <v>21632.685000000001</v>
      </c>
      <c r="F114" s="1324">
        <f>E114/D114*100</f>
        <v>84.747055170301834</v>
      </c>
      <c r="G114" s="2901"/>
      <c r="H114" s="1324">
        <v>21632.685000000001</v>
      </c>
      <c r="I114" s="1324">
        <f>H114/D114*100</f>
        <v>84.747055170301834</v>
      </c>
      <c r="J114" s="2908"/>
      <c r="K114" s="1542"/>
    </row>
    <row r="115" spans="1:11" ht="30.75" customHeight="1" x14ac:dyDescent="0.25">
      <c r="A115" s="2869" t="s">
        <v>103</v>
      </c>
      <c r="B115" s="2627" t="s">
        <v>1328</v>
      </c>
      <c r="C115" s="1491" t="s">
        <v>15</v>
      </c>
      <c r="D115" s="1324"/>
      <c r="E115" s="1324">
        <f>E116</f>
        <v>0</v>
      </c>
      <c r="F115" s="1324">
        <v>0</v>
      </c>
      <c r="G115" s="2870"/>
      <c r="H115" s="1324">
        <f>H116</f>
        <v>0</v>
      </c>
      <c r="I115" s="1324">
        <v>0</v>
      </c>
      <c r="J115" s="2898" t="s">
        <v>1762</v>
      </c>
      <c r="K115" s="1542"/>
    </row>
    <row r="116" spans="1:11" ht="94.5" customHeight="1" x14ac:dyDescent="0.25">
      <c r="A116" s="2869"/>
      <c r="B116" s="2627"/>
      <c r="C116" s="1491" t="s">
        <v>19</v>
      </c>
      <c r="D116" s="1324"/>
      <c r="E116" s="1324">
        <v>0</v>
      </c>
      <c r="F116" s="1324">
        <v>0</v>
      </c>
      <c r="G116" s="2870"/>
      <c r="H116" s="1324">
        <v>0</v>
      </c>
      <c r="I116" s="1324">
        <v>0</v>
      </c>
      <c r="J116" s="2898"/>
      <c r="K116" s="1542"/>
    </row>
    <row r="117" spans="1:11" ht="30.75" customHeight="1" x14ac:dyDescent="0.25">
      <c r="A117" s="2869" t="s">
        <v>104</v>
      </c>
      <c r="B117" s="2627" t="s">
        <v>998</v>
      </c>
      <c r="C117" s="1491" t="s">
        <v>15</v>
      </c>
      <c r="D117" s="1324">
        <f>D118</f>
        <v>260547.85699999999</v>
      </c>
      <c r="E117" s="1324">
        <f>E118</f>
        <v>19362.731</v>
      </c>
      <c r="F117" s="1324">
        <f t="shared" ref="F117:F120" si="19">E117/D117*100</f>
        <v>7.4315449080818965</v>
      </c>
      <c r="G117" s="2870" t="s">
        <v>1798</v>
      </c>
      <c r="H117" s="1324">
        <f>H118</f>
        <v>19362.731</v>
      </c>
      <c r="I117" s="1324">
        <f t="shared" ref="I117:I121" si="20">H117/D117*100</f>
        <v>7.4315449080818965</v>
      </c>
      <c r="J117" s="2883" t="s">
        <v>814</v>
      </c>
      <c r="K117" s="1542"/>
    </row>
    <row r="118" spans="1:11" ht="171" customHeight="1" x14ac:dyDescent="0.25">
      <c r="A118" s="2869"/>
      <c r="B118" s="2627"/>
      <c r="C118" s="1491" t="s">
        <v>19</v>
      </c>
      <c r="D118" s="1324">
        <v>260547.85699999999</v>
      </c>
      <c r="E118" s="1324">
        <v>19362.731</v>
      </c>
      <c r="F118" s="1324">
        <f t="shared" si="19"/>
        <v>7.4315449080818965</v>
      </c>
      <c r="G118" s="2870"/>
      <c r="H118" s="1324">
        <v>19362.731</v>
      </c>
      <c r="I118" s="1324">
        <f t="shared" si="20"/>
        <v>7.4315449080818965</v>
      </c>
      <c r="J118" s="2883"/>
      <c r="K118" s="1542"/>
    </row>
    <row r="119" spans="1:11" ht="121.5" customHeight="1" x14ac:dyDescent="0.25">
      <c r="A119" s="1306" t="s">
        <v>105</v>
      </c>
      <c r="B119" s="1469" t="s">
        <v>999</v>
      </c>
      <c r="C119" s="1547" t="s">
        <v>19</v>
      </c>
      <c r="D119" s="1324">
        <v>3000</v>
      </c>
      <c r="E119" s="1570">
        <v>0</v>
      </c>
      <c r="F119" s="1476">
        <f t="shared" si="19"/>
        <v>0</v>
      </c>
      <c r="G119" s="1323"/>
      <c r="H119" s="1324">
        <v>0</v>
      </c>
      <c r="I119" s="1476">
        <f t="shared" si="20"/>
        <v>0</v>
      </c>
      <c r="J119" s="1411" t="s">
        <v>1885</v>
      </c>
    </row>
    <row r="120" spans="1:11" ht="103.5" customHeight="1" x14ac:dyDescent="0.25">
      <c r="A120" s="1306" t="s">
        <v>429</v>
      </c>
      <c r="B120" s="1469" t="s">
        <v>1887</v>
      </c>
      <c r="C120" s="1547" t="s">
        <v>19</v>
      </c>
      <c r="D120" s="1324">
        <v>2000</v>
      </c>
      <c r="E120" s="1570">
        <v>0</v>
      </c>
      <c r="F120" s="1476">
        <f t="shared" si="19"/>
        <v>0</v>
      </c>
      <c r="G120" s="1323"/>
      <c r="H120" s="1324">
        <v>0</v>
      </c>
      <c r="I120" s="1476">
        <f t="shared" si="20"/>
        <v>0</v>
      </c>
      <c r="J120" s="1411" t="s">
        <v>1886</v>
      </c>
    </row>
    <row r="121" spans="1:11" ht="30.75" customHeight="1" x14ac:dyDescent="0.25">
      <c r="A121" s="2904"/>
      <c r="B121" s="2905" t="s">
        <v>580</v>
      </c>
      <c r="C121" s="1571" t="s">
        <v>15</v>
      </c>
      <c r="D121" s="1455">
        <f>D122+D123</f>
        <v>688779.8459999999</v>
      </c>
      <c r="E121" s="1455">
        <f>E122+E123</f>
        <v>43681.701999999997</v>
      </c>
      <c r="F121" s="1312">
        <f>E121/D121*100</f>
        <v>6.3418960722610924</v>
      </c>
      <c r="G121" s="1917"/>
      <c r="H121" s="1455">
        <f>H122+H123</f>
        <v>43681.701999999997</v>
      </c>
      <c r="I121" s="1312">
        <f t="shared" si="20"/>
        <v>6.3418960722610924</v>
      </c>
      <c r="J121" s="2906"/>
    </row>
    <row r="122" spans="1:11" ht="76.5" customHeight="1" x14ac:dyDescent="0.25">
      <c r="A122" s="2904"/>
      <c r="B122" s="2905"/>
      <c r="C122" s="1541" t="s">
        <v>16</v>
      </c>
      <c r="D122" s="1455">
        <f>D11+D102</f>
        <v>228265.34</v>
      </c>
      <c r="E122" s="1455">
        <f>E11+E102</f>
        <v>0</v>
      </c>
      <c r="F122" s="1312">
        <f>E122/D122*100</f>
        <v>0</v>
      </c>
      <c r="G122" s="1917"/>
      <c r="H122" s="1455">
        <f>H11+H102</f>
        <v>0</v>
      </c>
      <c r="I122" s="1312">
        <f>H122/D122*100</f>
        <v>0</v>
      </c>
      <c r="J122" s="2906"/>
    </row>
    <row r="123" spans="1:11" ht="116.25" customHeight="1" x14ac:dyDescent="0.25">
      <c r="A123" s="2904"/>
      <c r="B123" s="2905"/>
      <c r="C123" s="1541" t="s">
        <v>19</v>
      </c>
      <c r="D123" s="1455">
        <f>D13+D103</f>
        <v>460514.50599999994</v>
      </c>
      <c r="E123" s="1455">
        <f>E13+E103</f>
        <v>43681.701999999997</v>
      </c>
      <c r="F123" s="1312">
        <f t="shared" si="8"/>
        <v>9.4854128221533163</v>
      </c>
      <c r="G123" s="1917"/>
      <c r="H123" s="1455">
        <f>H13+H103</f>
        <v>43681.701999999997</v>
      </c>
      <c r="I123" s="1312">
        <f t="shared" ref="I123" si="21">H123/D123*100</f>
        <v>9.4854128221533163</v>
      </c>
      <c r="J123" s="2906"/>
    </row>
    <row r="124" spans="1:11" ht="33.75" customHeight="1" x14ac:dyDescent="0.25">
      <c r="A124" s="2100" t="s">
        <v>1809</v>
      </c>
      <c r="B124" s="2100"/>
      <c r="C124" s="2100"/>
      <c r="D124" s="2100"/>
      <c r="E124" s="2100"/>
      <c r="F124" s="2100"/>
      <c r="G124" s="2100"/>
      <c r="H124" s="2100"/>
      <c r="I124" s="2100"/>
      <c r="J124" s="2100"/>
    </row>
    <row r="125" spans="1:11" ht="18" hidden="1" customHeight="1" x14ac:dyDescent="0.25">
      <c r="A125" s="2888" t="s">
        <v>9</v>
      </c>
      <c r="B125" s="2890" t="s">
        <v>874</v>
      </c>
      <c r="C125" s="1475" t="s">
        <v>15</v>
      </c>
      <c r="D125" s="1312">
        <f>D126+D127+D128</f>
        <v>827306.08999999985</v>
      </c>
      <c r="E125" s="1312">
        <f>E126+E127+E128</f>
        <v>198540.27000000002</v>
      </c>
      <c r="F125" s="1435">
        <f>E125/D125*100</f>
        <v>23.998405475293922</v>
      </c>
      <c r="G125" s="2888"/>
      <c r="H125" s="1312">
        <f>H126+H127+H128</f>
        <v>180962.81</v>
      </c>
      <c r="I125" s="1435">
        <f>H125/D125*100</f>
        <v>21.873743247798409</v>
      </c>
      <c r="J125" s="2888"/>
    </row>
    <row r="126" spans="1:11" ht="80.25" hidden="1" customHeight="1" x14ac:dyDescent="0.25">
      <c r="A126" s="2663"/>
      <c r="B126" s="2665"/>
      <c r="C126" s="1434" t="s">
        <v>16</v>
      </c>
      <c r="D126" s="1455">
        <f>D165+D168</f>
        <v>6161.1100000000006</v>
      </c>
      <c r="E126" s="1455">
        <f>E165+E168</f>
        <v>0</v>
      </c>
      <c r="F126" s="1435">
        <f t="shared" ref="F126:F128" si="22">E126/D126*100</f>
        <v>0</v>
      </c>
      <c r="G126" s="2663"/>
      <c r="H126" s="1455">
        <f>H165+H168</f>
        <v>0</v>
      </c>
      <c r="I126" s="1435">
        <f t="shared" ref="I126:I128" si="23">H126/D126*100</f>
        <v>0</v>
      </c>
      <c r="J126" s="2663"/>
    </row>
    <row r="127" spans="1:11" ht="93.75" hidden="1" customHeight="1" x14ac:dyDescent="0.25">
      <c r="A127" s="2663"/>
      <c r="B127" s="2665"/>
      <c r="C127" s="1434" t="s">
        <v>19</v>
      </c>
      <c r="D127" s="1455">
        <f>D129+D130+D132+D150+D152+D153+D154+D155+D156+D158+D159+D161+D162+D163+D166+D169</f>
        <v>819234.36999999988</v>
      </c>
      <c r="E127" s="1455">
        <f>E129+E130+E132+E150+E152+E153+E154+E155+E156+E158+E159+E161+E162+E163+E166+E169</f>
        <v>198540.27000000002</v>
      </c>
      <c r="F127" s="1435">
        <f t="shared" si="22"/>
        <v>24.234856015623471</v>
      </c>
      <c r="G127" s="2663"/>
      <c r="H127" s="1455">
        <f>H129+H130+H132+H150+H152+H153+H154+H155+H156+H158+H159+H161+H162+H163+H166+H169</f>
        <v>180962.81</v>
      </c>
      <c r="I127" s="1435">
        <f t="shared" si="23"/>
        <v>22.089260000163328</v>
      </c>
      <c r="J127" s="2663"/>
    </row>
    <row r="128" spans="1:11" ht="93.75" hidden="1" customHeight="1" x14ac:dyDescent="0.25">
      <c r="A128" s="2889"/>
      <c r="B128" s="2891"/>
      <c r="C128" s="1434" t="s">
        <v>480</v>
      </c>
      <c r="D128" s="1455">
        <f>D170</f>
        <v>1910.61</v>
      </c>
      <c r="E128" s="1455">
        <f>E170</f>
        <v>0</v>
      </c>
      <c r="F128" s="1435">
        <f t="shared" si="22"/>
        <v>0</v>
      </c>
      <c r="G128" s="2889"/>
      <c r="H128" s="1455">
        <f>H170</f>
        <v>0</v>
      </c>
      <c r="I128" s="1435">
        <f t="shared" si="23"/>
        <v>0</v>
      </c>
      <c r="J128" s="2889"/>
    </row>
    <row r="129" spans="1:15" ht="366" hidden="1" customHeight="1" x14ac:dyDescent="0.25">
      <c r="A129" s="1564" t="s">
        <v>10</v>
      </c>
      <c r="B129" s="1492" t="s">
        <v>495</v>
      </c>
      <c r="C129" s="1572" t="s">
        <v>496</v>
      </c>
      <c r="D129" s="1563">
        <v>0</v>
      </c>
      <c r="E129" s="1563">
        <v>0</v>
      </c>
      <c r="F129" s="1573">
        <v>0</v>
      </c>
      <c r="G129" s="1561"/>
      <c r="H129" s="1563">
        <v>0</v>
      </c>
      <c r="I129" s="1573">
        <v>0</v>
      </c>
      <c r="J129" s="1561" t="s">
        <v>701</v>
      </c>
      <c r="M129" s="1574"/>
      <c r="N129" s="1575"/>
      <c r="O129" s="1545"/>
    </row>
    <row r="130" spans="1:15" ht="94.5" hidden="1" customHeight="1" x14ac:dyDescent="0.25">
      <c r="A130" s="1306" t="s">
        <v>41</v>
      </c>
      <c r="B130" s="1469" t="s">
        <v>497</v>
      </c>
      <c r="C130" s="1576" t="s">
        <v>496</v>
      </c>
      <c r="D130" s="1324">
        <v>0</v>
      </c>
      <c r="E130" s="1324">
        <v>0</v>
      </c>
      <c r="F130" s="1450">
        <v>0</v>
      </c>
      <c r="G130" s="1557"/>
      <c r="H130" s="1324">
        <v>0</v>
      </c>
      <c r="I130" s="1450">
        <v>0</v>
      </c>
      <c r="J130" s="1440" t="s">
        <v>392</v>
      </c>
    </row>
    <row r="131" spans="1:15" ht="21" hidden="1" customHeight="1" x14ac:dyDescent="0.25">
      <c r="A131" s="2871" t="s">
        <v>79</v>
      </c>
      <c r="B131" s="2859" t="s">
        <v>498</v>
      </c>
      <c r="C131" s="1572" t="s">
        <v>15</v>
      </c>
      <c r="D131" s="1563">
        <f>D132</f>
        <v>0</v>
      </c>
      <c r="E131" s="1563">
        <f>E132</f>
        <v>0</v>
      </c>
      <c r="F131" s="1573">
        <v>0</v>
      </c>
      <c r="G131" s="2117"/>
      <c r="H131" s="1563">
        <f>H132</f>
        <v>0</v>
      </c>
      <c r="I131" s="1573">
        <v>0</v>
      </c>
      <c r="J131" s="2851" t="s">
        <v>701</v>
      </c>
    </row>
    <row r="132" spans="1:15" ht="93" hidden="1" customHeight="1" x14ac:dyDescent="0.25">
      <c r="A132" s="2563"/>
      <c r="B132" s="2566"/>
      <c r="C132" s="2846" t="s">
        <v>19</v>
      </c>
      <c r="D132" s="2909">
        <v>0</v>
      </c>
      <c r="E132" s="2909">
        <v>0</v>
      </c>
      <c r="F132" s="2911">
        <v>0</v>
      </c>
      <c r="G132" s="2118"/>
      <c r="H132" s="2909">
        <v>0</v>
      </c>
      <c r="I132" s="2911">
        <v>0</v>
      </c>
      <c r="J132" s="2852"/>
    </row>
    <row r="133" spans="1:15" ht="1.5" hidden="1" customHeight="1" x14ac:dyDescent="0.25">
      <c r="A133" s="2876"/>
      <c r="B133" s="2856"/>
      <c r="C133" s="2848"/>
      <c r="D133" s="2910"/>
      <c r="E133" s="2910"/>
      <c r="F133" s="2912"/>
      <c r="G133" s="1577"/>
      <c r="H133" s="2910"/>
      <c r="I133" s="2912"/>
      <c r="J133" s="2853"/>
    </row>
    <row r="134" spans="1:15" ht="29.25" customHeight="1" x14ac:dyDescent="0.25">
      <c r="A134" s="2100" t="s">
        <v>9</v>
      </c>
      <c r="B134" s="2624" t="s">
        <v>991</v>
      </c>
      <c r="C134" s="1475" t="s">
        <v>15</v>
      </c>
      <c r="D134" s="1312">
        <f>D135+D136</f>
        <v>48224.09</v>
      </c>
      <c r="E134" s="1312">
        <f>E135+E136</f>
        <v>0</v>
      </c>
      <c r="F134" s="1312">
        <f>E134/D134*100</f>
        <v>0</v>
      </c>
      <c r="G134" s="1452"/>
      <c r="H134" s="1312">
        <f>H135+H136</f>
        <v>0</v>
      </c>
      <c r="I134" s="1312">
        <f>H134/D134*100</f>
        <v>0</v>
      </c>
      <c r="J134" s="2100"/>
    </row>
    <row r="135" spans="1:15" ht="95.25" customHeight="1" x14ac:dyDescent="0.25">
      <c r="A135" s="2100"/>
      <c r="B135" s="2624"/>
      <c r="C135" s="1434" t="s">
        <v>19</v>
      </c>
      <c r="D135" s="1455">
        <f>D138</f>
        <v>48224.09</v>
      </c>
      <c r="E135" s="1455">
        <f>E138</f>
        <v>0</v>
      </c>
      <c r="F135" s="1312">
        <f t="shared" ref="F135:F142" si="24">E135/D135*100</f>
        <v>0</v>
      </c>
      <c r="G135" s="1452"/>
      <c r="H135" s="1455">
        <f>H138</f>
        <v>0</v>
      </c>
      <c r="I135" s="1312">
        <f t="shared" ref="I135:I142" si="25">H135/D135*100</f>
        <v>0</v>
      </c>
      <c r="J135" s="2100"/>
    </row>
    <row r="136" spans="1:15" ht="94.5" customHeight="1" x14ac:dyDescent="0.25">
      <c r="A136" s="1578"/>
      <c r="B136" s="1446"/>
      <c r="C136" s="1434" t="s">
        <v>480</v>
      </c>
      <c r="D136" s="1455">
        <f>D139</f>
        <v>0</v>
      </c>
      <c r="E136" s="1455">
        <f>E139</f>
        <v>0</v>
      </c>
      <c r="F136" s="1312">
        <v>0</v>
      </c>
      <c r="G136" s="1452"/>
      <c r="H136" s="1455">
        <f>H139</f>
        <v>0</v>
      </c>
      <c r="I136" s="1312">
        <v>0</v>
      </c>
      <c r="J136" s="1578"/>
    </row>
    <row r="137" spans="1:15" ht="28.5" customHeight="1" x14ac:dyDescent="0.25">
      <c r="A137" s="2869" t="s">
        <v>10</v>
      </c>
      <c r="B137" s="2627" t="s">
        <v>1763</v>
      </c>
      <c r="C137" s="1547" t="s">
        <v>15</v>
      </c>
      <c r="D137" s="1324">
        <f>D138+D139</f>
        <v>48224.09</v>
      </c>
      <c r="E137" s="1324">
        <f>E138+E139</f>
        <v>0</v>
      </c>
      <c r="F137" s="1476">
        <f t="shared" si="24"/>
        <v>0</v>
      </c>
      <c r="G137" s="2882" t="s">
        <v>1799</v>
      </c>
      <c r="H137" s="1324">
        <f>H138+H139</f>
        <v>0</v>
      </c>
      <c r="I137" s="1476">
        <f t="shared" si="25"/>
        <v>0</v>
      </c>
      <c r="J137" s="2300" t="s">
        <v>1758</v>
      </c>
      <c r="K137" s="1545"/>
    </row>
    <row r="138" spans="1:15" ht="101.25" customHeight="1" x14ac:dyDescent="0.25">
      <c r="A138" s="2869"/>
      <c r="B138" s="2627"/>
      <c r="C138" s="1547" t="s">
        <v>19</v>
      </c>
      <c r="D138" s="1324">
        <v>48224.09</v>
      </c>
      <c r="E138" s="1324">
        <v>0</v>
      </c>
      <c r="F138" s="1476">
        <v>0</v>
      </c>
      <c r="G138" s="2882"/>
      <c r="H138" s="1324">
        <v>0</v>
      </c>
      <c r="I138" s="1476">
        <v>0</v>
      </c>
      <c r="J138" s="2300"/>
    </row>
    <row r="139" spans="1:15" ht="95.25" customHeight="1" x14ac:dyDescent="0.25">
      <c r="A139" s="2869"/>
      <c r="B139" s="2627"/>
      <c r="C139" s="1547" t="s">
        <v>480</v>
      </c>
      <c r="D139" s="1324">
        <v>0</v>
      </c>
      <c r="E139" s="1324">
        <v>0</v>
      </c>
      <c r="F139" s="1476">
        <v>0</v>
      </c>
      <c r="G139" s="2882"/>
      <c r="H139" s="1324">
        <v>0</v>
      </c>
      <c r="I139" s="1476">
        <v>0</v>
      </c>
      <c r="J139" s="2300"/>
    </row>
    <row r="140" spans="1:15" ht="26.25" customHeight="1" x14ac:dyDescent="0.25">
      <c r="A140" s="2100" t="s">
        <v>297</v>
      </c>
      <c r="B140" s="2624" t="s">
        <v>1003</v>
      </c>
      <c r="C140" s="1807" t="s">
        <v>15</v>
      </c>
      <c r="D140" s="1804">
        <f>D141+D143+D142</f>
        <v>1528489.7359999998</v>
      </c>
      <c r="E140" s="1804">
        <f>E141+E142+E143</f>
        <v>317647.375</v>
      </c>
      <c r="F140" s="1803">
        <f t="shared" si="24"/>
        <v>20.78178004853806</v>
      </c>
      <c r="G140" s="1917"/>
      <c r="H140" s="1804">
        <f>H141+H142+H143</f>
        <v>313155.49400000001</v>
      </c>
      <c r="I140" s="1803">
        <f t="shared" si="25"/>
        <v>20.487902968816538</v>
      </c>
      <c r="J140" s="2290"/>
    </row>
    <row r="141" spans="1:15" ht="95.25" customHeight="1" x14ac:dyDescent="0.25">
      <c r="A141" s="2100"/>
      <c r="B141" s="2624"/>
      <c r="C141" s="1807" t="s">
        <v>19</v>
      </c>
      <c r="D141" s="1804">
        <f>D145+D149+D174+D176+D178+D179+D181+D183+D185+D191+D193+D195</f>
        <v>1527024.7359999998</v>
      </c>
      <c r="E141" s="1804">
        <f>E145+E149+E174+E176+E178+E180+E182+E184+E186+E188+E190+E192+E194</f>
        <v>317304.98</v>
      </c>
      <c r="F141" s="1803">
        <f t="shared" si="24"/>
        <v>20.779295352554133</v>
      </c>
      <c r="G141" s="1917"/>
      <c r="H141" s="1804">
        <f>H145+H149+H174+H176+H178+H180+H182+H184+H186+H188+H190+H192+H194</f>
        <v>312813.09899999999</v>
      </c>
      <c r="I141" s="1803">
        <f t="shared" si="25"/>
        <v>20.485136332460826</v>
      </c>
      <c r="J141" s="2290"/>
    </row>
    <row r="142" spans="1:15" ht="184.5" customHeight="1" x14ac:dyDescent="0.25">
      <c r="A142" s="2100"/>
      <c r="B142" s="2624"/>
      <c r="C142" s="1807" t="s">
        <v>16</v>
      </c>
      <c r="D142" s="1804">
        <f>D148+D172</f>
        <v>1465</v>
      </c>
      <c r="E142" s="1804">
        <f>E148+E172</f>
        <v>342.39499999999998</v>
      </c>
      <c r="F142" s="1803">
        <f t="shared" si="24"/>
        <v>23.371672354948807</v>
      </c>
      <c r="G142" s="1917"/>
      <c r="H142" s="1804">
        <f>H148+H172</f>
        <v>342.39499999999998</v>
      </c>
      <c r="I142" s="1803">
        <f t="shared" si="25"/>
        <v>23.371672354948807</v>
      </c>
      <c r="J142" s="2290"/>
    </row>
    <row r="143" spans="1:15" ht="95.25" hidden="1" customHeight="1" x14ac:dyDescent="0.25">
      <c r="A143" s="1578"/>
      <c r="B143" s="1446"/>
      <c r="C143" s="1541" t="s">
        <v>480</v>
      </c>
      <c r="D143" s="1312">
        <f>D146</f>
        <v>0</v>
      </c>
      <c r="E143" s="1312">
        <f>E146</f>
        <v>0</v>
      </c>
      <c r="F143" s="1455">
        <v>0</v>
      </c>
      <c r="G143" s="1341"/>
      <c r="H143" s="1312">
        <f>H146</f>
        <v>0</v>
      </c>
      <c r="I143" s="1455">
        <v>0</v>
      </c>
      <c r="J143" s="1458"/>
    </row>
    <row r="144" spans="1:15" ht="31.5" hidden="1" customHeight="1" x14ac:dyDescent="0.25">
      <c r="A144" s="2871" t="s">
        <v>65</v>
      </c>
      <c r="B144" s="2859" t="s">
        <v>1764</v>
      </c>
      <c r="C144" s="1547" t="s">
        <v>15</v>
      </c>
      <c r="D144" s="1324">
        <f>D145+D146</f>
        <v>0</v>
      </c>
      <c r="E144" s="1324">
        <f>E145+E146</f>
        <v>0</v>
      </c>
      <c r="F144" s="1476">
        <v>0</v>
      </c>
      <c r="G144" s="1938"/>
      <c r="H144" s="1324">
        <f>H145+H146</f>
        <v>0</v>
      </c>
      <c r="I144" s="1476">
        <v>0</v>
      </c>
      <c r="J144" s="2913" t="s">
        <v>1762</v>
      </c>
    </row>
    <row r="145" spans="1:10" ht="100.5" hidden="1" customHeight="1" x14ac:dyDescent="0.25">
      <c r="A145" s="2563"/>
      <c r="B145" s="2566"/>
      <c r="C145" s="1547" t="s">
        <v>19</v>
      </c>
      <c r="D145" s="1324">
        <v>0</v>
      </c>
      <c r="E145" s="1324">
        <v>0</v>
      </c>
      <c r="F145" s="1476">
        <v>0</v>
      </c>
      <c r="G145" s="1938"/>
      <c r="H145" s="1324">
        <v>0</v>
      </c>
      <c r="I145" s="1476">
        <v>0</v>
      </c>
      <c r="J145" s="2913"/>
    </row>
    <row r="146" spans="1:10" ht="93.75" hidden="1" customHeight="1" x14ac:dyDescent="0.25">
      <c r="A146" s="2876"/>
      <c r="B146" s="2856"/>
      <c r="C146" s="1547" t="s">
        <v>480</v>
      </c>
      <c r="D146" s="1324">
        <v>0</v>
      </c>
      <c r="E146" s="1324">
        <v>0</v>
      </c>
      <c r="F146" s="1476">
        <v>0</v>
      </c>
      <c r="G146" s="1472"/>
      <c r="H146" s="1324">
        <v>0</v>
      </c>
      <c r="I146" s="1476">
        <v>0</v>
      </c>
      <c r="J146" s="1459"/>
    </row>
    <row r="147" spans="1:10" ht="24" customHeight="1" x14ac:dyDescent="0.25">
      <c r="A147" s="2869" t="s">
        <v>66</v>
      </c>
      <c r="B147" s="2627" t="s">
        <v>1765</v>
      </c>
      <c r="C147" s="1547" t="s">
        <v>15</v>
      </c>
      <c r="D147" s="1324">
        <f>D148+D149</f>
        <v>8245.3799999999992</v>
      </c>
      <c r="E147" s="1324">
        <f>E148+E149</f>
        <v>0</v>
      </c>
      <c r="F147" s="1476">
        <f>E147/D147*100</f>
        <v>0</v>
      </c>
      <c r="G147" s="1938" t="s">
        <v>1766</v>
      </c>
      <c r="H147" s="1324">
        <f>H148+H149</f>
        <v>0</v>
      </c>
      <c r="I147" s="1476">
        <f>H147/D147*100</f>
        <v>0</v>
      </c>
      <c r="J147" s="2300" t="s">
        <v>1767</v>
      </c>
    </row>
    <row r="148" spans="1:10" ht="78" customHeight="1" x14ac:dyDescent="0.25">
      <c r="A148" s="2869"/>
      <c r="B148" s="2627"/>
      <c r="C148" s="1547" t="s">
        <v>16</v>
      </c>
      <c r="D148" s="1324">
        <v>0</v>
      </c>
      <c r="E148" s="1324">
        <v>0</v>
      </c>
      <c r="F148" s="1476">
        <v>0</v>
      </c>
      <c r="G148" s="1938"/>
      <c r="H148" s="1324">
        <v>0</v>
      </c>
      <c r="I148" s="1476">
        <v>0</v>
      </c>
      <c r="J148" s="2300"/>
    </row>
    <row r="149" spans="1:10" ht="102" customHeight="1" x14ac:dyDescent="0.25">
      <c r="A149" s="2869"/>
      <c r="B149" s="2627"/>
      <c r="C149" s="1547" t="s">
        <v>19</v>
      </c>
      <c r="D149" s="1324">
        <v>8245.3799999999992</v>
      </c>
      <c r="E149" s="1324">
        <v>0</v>
      </c>
      <c r="F149" s="1476">
        <f>E149/D149*100</f>
        <v>0</v>
      </c>
      <c r="G149" s="1938"/>
      <c r="H149" s="1324">
        <v>0</v>
      </c>
      <c r="I149" s="1476">
        <f>H149/D149*100</f>
        <v>0</v>
      </c>
      <c r="J149" s="2300"/>
    </row>
    <row r="150" spans="1:10" ht="77.25" hidden="1" customHeight="1" x14ac:dyDescent="0.25">
      <c r="A150" s="1306"/>
      <c r="B150" s="1469"/>
      <c r="C150" s="1547" t="s">
        <v>19</v>
      </c>
      <c r="D150" s="1324">
        <v>1011</v>
      </c>
      <c r="E150" s="1324">
        <v>0</v>
      </c>
      <c r="F150" s="1476">
        <f>E150/D150*100</f>
        <v>0</v>
      </c>
      <c r="G150" s="1325"/>
      <c r="H150" s="1324">
        <v>0</v>
      </c>
      <c r="I150" s="1476">
        <f t="shared" ref="I150" si="26">H150/D150*100</f>
        <v>0</v>
      </c>
      <c r="J150" s="1557"/>
    </row>
    <row r="151" spans="1:10" ht="17.25" hidden="1" customHeight="1" x14ac:dyDescent="0.25">
      <c r="A151" s="2871" t="s">
        <v>81</v>
      </c>
      <c r="B151" s="2859" t="s">
        <v>499</v>
      </c>
      <c r="C151" s="1547" t="s">
        <v>15</v>
      </c>
      <c r="D151" s="1324">
        <f>D152</f>
        <v>0</v>
      </c>
      <c r="E151" s="1324">
        <f>E152</f>
        <v>0</v>
      </c>
      <c r="F151" s="1476">
        <v>0</v>
      </c>
      <c r="G151" s="2882"/>
      <c r="H151" s="1324">
        <f>H152</f>
        <v>0</v>
      </c>
      <c r="I151" s="1476">
        <v>0</v>
      </c>
      <c r="J151" s="2851" t="s">
        <v>757</v>
      </c>
    </row>
    <row r="152" spans="1:10" ht="93.75" hidden="1" customHeight="1" x14ac:dyDescent="0.25">
      <c r="A152" s="2876"/>
      <c r="B152" s="2856"/>
      <c r="C152" s="1547" t="s">
        <v>19</v>
      </c>
      <c r="D152" s="1324">
        <v>0</v>
      </c>
      <c r="E152" s="1324">
        <v>0</v>
      </c>
      <c r="F152" s="1476">
        <v>0</v>
      </c>
      <c r="G152" s="2882"/>
      <c r="H152" s="1324">
        <v>0</v>
      </c>
      <c r="I152" s="1476">
        <v>0</v>
      </c>
      <c r="J152" s="2853"/>
    </row>
    <row r="153" spans="1:10" ht="356.25" hidden="1" customHeight="1" x14ac:dyDescent="0.25">
      <c r="A153" s="1306" t="s">
        <v>486</v>
      </c>
      <c r="B153" s="1469" t="s">
        <v>875</v>
      </c>
      <c r="C153" s="1547" t="s">
        <v>19</v>
      </c>
      <c r="D153" s="1324">
        <v>48894.2</v>
      </c>
      <c r="E153" s="1324">
        <v>9608.76</v>
      </c>
      <c r="F153" s="1476">
        <f>E153/D153*100</f>
        <v>19.652146880407084</v>
      </c>
      <c r="G153" s="1325" t="s">
        <v>954</v>
      </c>
      <c r="H153" s="1324">
        <v>9608.76</v>
      </c>
      <c r="I153" s="1476">
        <f>H153/D153*100</f>
        <v>19.652146880407084</v>
      </c>
      <c r="J153" s="1440" t="s">
        <v>876</v>
      </c>
    </row>
    <row r="154" spans="1:10" ht="225.75" hidden="1" customHeight="1" x14ac:dyDescent="0.25">
      <c r="A154" s="1306" t="s">
        <v>487</v>
      </c>
      <c r="B154" s="1469" t="s">
        <v>877</v>
      </c>
      <c r="C154" s="1547" t="s">
        <v>19</v>
      </c>
      <c r="D154" s="1324">
        <v>224702.29</v>
      </c>
      <c r="E154" s="1324">
        <v>84137.35</v>
      </c>
      <c r="F154" s="1476">
        <f>E154/D154*100</f>
        <v>37.443921911076202</v>
      </c>
      <c r="G154" s="1325" t="s">
        <v>953</v>
      </c>
      <c r="H154" s="1324">
        <v>67344.23</v>
      </c>
      <c r="I154" s="1476">
        <f>H154/D154*100</f>
        <v>29.970424422465829</v>
      </c>
      <c r="J154" s="1440" t="s">
        <v>856</v>
      </c>
    </row>
    <row r="155" spans="1:10" ht="97.5" hidden="1" customHeight="1" x14ac:dyDescent="0.25">
      <c r="A155" s="1579" t="s">
        <v>489</v>
      </c>
      <c r="B155" s="1304" t="s">
        <v>878</v>
      </c>
      <c r="C155" s="1547" t="s">
        <v>19</v>
      </c>
      <c r="D155" s="1324">
        <v>500</v>
      </c>
      <c r="E155" s="1324">
        <v>0</v>
      </c>
      <c r="F155" s="1476">
        <f>E155/D155*100</f>
        <v>0</v>
      </c>
      <c r="G155" s="1325" t="s">
        <v>816</v>
      </c>
      <c r="H155" s="1324">
        <v>0</v>
      </c>
      <c r="I155" s="1476">
        <f>H155/D155*100</f>
        <v>0</v>
      </c>
      <c r="J155" s="1580" t="s">
        <v>833</v>
      </c>
    </row>
    <row r="156" spans="1:10" ht="402" hidden="1" customHeight="1" x14ac:dyDescent="0.25">
      <c r="A156" s="2871" t="s">
        <v>491</v>
      </c>
      <c r="B156" s="2859" t="s">
        <v>879</v>
      </c>
      <c r="C156" s="2846" t="s">
        <v>19</v>
      </c>
      <c r="D156" s="2909">
        <v>330261.59999999998</v>
      </c>
      <c r="E156" s="2909">
        <v>83286.740000000005</v>
      </c>
      <c r="F156" s="2914">
        <f t="shared" ref="F156" si="27">E156/D156*100</f>
        <v>25.218414735470308</v>
      </c>
      <c r="G156" s="2849" t="s">
        <v>955</v>
      </c>
      <c r="H156" s="2909">
        <v>78666.17</v>
      </c>
      <c r="I156" s="2914">
        <f t="shared" ref="I156" si="28">H156/D156*100</f>
        <v>23.819351084110295</v>
      </c>
      <c r="J156" s="2860" t="s">
        <v>834</v>
      </c>
    </row>
    <row r="157" spans="1:10" ht="54.75" hidden="1" customHeight="1" x14ac:dyDescent="0.25">
      <c r="A157" s="2876"/>
      <c r="B157" s="2856"/>
      <c r="C157" s="2848"/>
      <c r="D157" s="2910"/>
      <c r="E157" s="2910"/>
      <c r="F157" s="2915"/>
      <c r="G157" s="2850"/>
      <c r="H157" s="2910"/>
      <c r="I157" s="2915"/>
      <c r="J157" s="2862"/>
    </row>
    <row r="158" spans="1:10" ht="228" hidden="1" customHeight="1" x14ac:dyDescent="0.25">
      <c r="A158" s="1579" t="s">
        <v>516</v>
      </c>
      <c r="B158" s="1304" t="s">
        <v>880</v>
      </c>
      <c r="C158" s="1547" t="s">
        <v>19</v>
      </c>
      <c r="D158" s="1324">
        <v>25442.2</v>
      </c>
      <c r="E158" s="1324">
        <v>1444.2</v>
      </c>
      <c r="F158" s="1476">
        <f>E158/D158*100</f>
        <v>5.6763959091587992</v>
      </c>
      <c r="G158" s="1325" t="s">
        <v>881</v>
      </c>
      <c r="H158" s="1324">
        <v>5944.2</v>
      </c>
      <c r="I158" s="1476">
        <f>H158/D158*100</f>
        <v>23.36354560533287</v>
      </c>
      <c r="J158" s="1580" t="s">
        <v>882</v>
      </c>
    </row>
    <row r="159" spans="1:10" ht="334.5" hidden="1" customHeight="1" x14ac:dyDescent="0.25">
      <c r="A159" s="2871" t="s">
        <v>517</v>
      </c>
      <c r="B159" s="2859" t="s">
        <v>883</v>
      </c>
      <c r="C159" s="2846" t="s">
        <v>19</v>
      </c>
      <c r="D159" s="2909">
        <v>80000</v>
      </c>
      <c r="E159" s="2909">
        <v>19432.34</v>
      </c>
      <c r="F159" s="2914">
        <f>E159/D159*100</f>
        <v>24.290424999999999</v>
      </c>
      <c r="G159" s="2849" t="s">
        <v>956</v>
      </c>
      <c r="H159" s="2909">
        <v>18171.34</v>
      </c>
      <c r="I159" s="2914">
        <f>H159/D159*100</f>
        <v>22.714175000000001</v>
      </c>
      <c r="J159" s="2851" t="s">
        <v>884</v>
      </c>
    </row>
    <row r="160" spans="1:10" ht="60.75" hidden="1" customHeight="1" x14ac:dyDescent="0.25">
      <c r="A160" s="2876"/>
      <c r="B160" s="2856"/>
      <c r="C160" s="2848"/>
      <c r="D160" s="2910"/>
      <c r="E160" s="2910"/>
      <c r="F160" s="2915"/>
      <c r="G160" s="2850"/>
      <c r="H160" s="2910"/>
      <c r="I160" s="2915"/>
      <c r="J160" s="2853"/>
    </row>
    <row r="161" spans="1:10" ht="96" hidden="1" customHeight="1" x14ac:dyDescent="0.25">
      <c r="A161" s="1579" t="s">
        <v>835</v>
      </c>
      <c r="B161" s="1304" t="s">
        <v>1458</v>
      </c>
      <c r="C161" s="1547" t="s">
        <v>19</v>
      </c>
      <c r="D161" s="1324">
        <v>100000</v>
      </c>
      <c r="E161" s="1324">
        <v>0</v>
      </c>
      <c r="F161" s="1476">
        <v>0</v>
      </c>
      <c r="G161" s="1325" t="s">
        <v>816</v>
      </c>
      <c r="H161" s="1324">
        <v>0</v>
      </c>
      <c r="I161" s="1476">
        <v>0</v>
      </c>
      <c r="J161" s="1580" t="s">
        <v>885</v>
      </c>
    </row>
    <row r="162" spans="1:10" ht="224.25" hidden="1" customHeight="1" x14ac:dyDescent="0.25">
      <c r="A162" s="1579" t="s">
        <v>830</v>
      </c>
      <c r="B162" s="1304" t="s">
        <v>886</v>
      </c>
      <c r="C162" s="1547" t="s">
        <v>19</v>
      </c>
      <c r="D162" s="1324">
        <v>300</v>
      </c>
      <c r="E162" s="1324">
        <v>10.75</v>
      </c>
      <c r="F162" s="1476">
        <f>E162/D162*100</f>
        <v>3.5833333333333335</v>
      </c>
      <c r="G162" s="1325" t="s">
        <v>887</v>
      </c>
      <c r="H162" s="1324">
        <v>5.97</v>
      </c>
      <c r="I162" s="1476">
        <f>H162/D162*100</f>
        <v>1.9899999999999998</v>
      </c>
      <c r="J162" s="1580" t="s">
        <v>888</v>
      </c>
    </row>
    <row r="163" spans="1:10" ht="297.75" hidden="1" customHeight="1" x14ac:dyDescent="0.25">
      <c r="A163" s="1579" t="s">
        <v>831</v>
      </c>
      <c r="B163" s="1304" t="s">
        <v>889</v>
      </c>
      <c r="C163" s="1547" t="s">
        <v>19</v>
      </c>
      <c r="D163" s="1324">
        <v>5727.1</v>
      </c>
      <c r="E163" s="1324">
        <v>620.13</v>
      </c>
      <c r="F163" s="1476">
        <f>E163/D163*100</f>
        <v>10.827993225192504</v>
      </c>
      <c r="G163" s="1325" t="s">
        <v>836</v>
      </c>
      <c r="H163" s="1324">
        <v>1222.1400000000001</v>
      </c>
      <c r="I163" s="1476">
        <f>H163/D163*100</f>
        <v>21.339595956068518</v>
      </c>
      <c r="J163" s="1580" t="s">
        <v>890</v>
      </c>
    </row>
    <row r="164" spans="1:10" ht="21.75" hidden="1" customHeight="1" x14ac:dyDescent="0.25">
      <c r="A164" s="2869" t="s">
        <v>832</v>
      </c>
      <c r="B164" s="2627" t="s">
        <v>837</v>
      </c>
      <c r="C164" s="1547" t="s">
        <v>15</v>
      </c>
      <c r="D164" s="1324">
        <f>D165+D166</f>
        <v>3903.4</v>
      </c>
      <c r="E164" s="1324">
        <f>E165+E166</f>
        <v>0</v>
      </c>
      <c r="F164" s="1476">
        <f>E164/D164*100</f>
        <v>0</v>
      </c>
      <c r="G164" s="2917"/>
      <c r="H164" s="1324">
        <f>H165+H166</f>
        <v>0</v>
      </c>
      <c r="I164" s="1476">
        <f>H164/D164*100</f>
        <v>0</v>
      </c>
      <c r="J164" s="2286" t="s">
        <v>838</v>
      </c>
    </row>
    <row r="165" spans="1:10" ht="74.25" hidden="1" customHeight="1" x14ac:dyDescent="0.25">
      <c r="A165" s="2869"/>
      <c r="B165" s="2627"/>
      <c r="C165" s="1547" t="s">
        <v>16</v>
      </c>
      <c r="D165" s="1324">
        <v>3903.4</v>
      </c>
      <c r="E165" s="1324">
        <v>0</v>
      </c>
      <c r="F165" s="1476">
        <v>0</v>
      </c>
      <c r="G165" s="2917"/>
      <c r="H165" s="1324">
        <v>0</v>
      </c>
      <c r="I165" s="1476">
        <f>H165/D165*100</f>
        <v>0</v>
      </c>
      <c r="J165" s="2286"/>
    </row>
    <row r="166" spans="1:10" ht="100.5" hidden="1" customHeight="1" x14ac:dyDescent="0.25">
      <c r="A166" s="2869"/>
      <c r="B166" s="2627"/>
      <c r="C166" s="1547" t="s">
        <v>839</v>
      </c>
      <c r="D166" s="1324">
        <v>0</v>
      </c>
      <c r="E166" s="1324">
        <v>0</v>
      </c>
      <c r="F166" s="1476">
        <v>0</v>
      </c>
      <c r="G166" s="2917"/>
      <c r="H166" s="1324">
        <v>0</v>
      </c>
      <c r="I166" s="1476">
        <v>0</v>
      </c>
      <c r="J166" s="2286"/>
    </row>
    <row r="167" spans="1:10" ht="16.5" hidden="1" customHeight="1" x14ac:dyDescent="0.25">
      <c r="A167" s="2871" t="s">
        <v>840</v>
      </c>
      <c r="B167" s="2859" t="s">
        <v>841</v>
      </c>
      <c r="C167" s="1547" t="s">
        <v>15</v>
      </c>
      <c r="D167" s="1324">
        <f>D168+D169+D170</f>
        <v>6564.3</v>
      </c>
      <c r="E167" s="1324">
        <f>E168+E169+E170</f>
        <v>0</v>
      </c>
      <c r="F167" s="1476">
        <v>0</v>
      </c>
      <c r="G167" s="2849" t="s">
        <v>816</v>
      </c>
      <c r="H167" s="1324">
        <f>H168+H169</f>
        <v>0</v>
      </c>
      <c r="I167" s="1476">
        <v>0</v>
      </c>
      <c r="J167" s="2851" t="s">
        <v>842</v>
      </c>
    </row>
    <row r="168" spans="1:10" ht="75" hidden="1" customHeight="1" x14ac:dyDescent="0.25">
      <c r="A168" s="2563"/>
      <c r="B168" s="2566"/>
      <c r="C168" s="1547" t="s">
        <v>16</v>
      </c>
      <c r="D168" s="1324">
        <v>2257.71</v>
      </c>
      <c r="E168" s="1324">
        <v>0</v>
      </c>
      <c r="F168" s="1476">
        <v>0</v>
      </c>
      <c r="G168" s="1924"/>
      <c r="H168" s="1324">
        <v>0</v>
      </c>
      <c r="I168" s="1476">
        <v>0</v>
      </c>
      <c r="J168" s="2852"/>
    </row>
    <row r="169" spans="1:10" ht="95.25" hidden="1" customHeight="1" x14ac:dyDescent="0.25">
      <c r="A169" s="2563"/>
      <c r="B169" s="2566"/>
      <c r="C169" s="1547" t="s">
        <v>839</v>
      </c>
      <c r="D169" s="1324">
        <v>2395.98</v>
      </c>
      <c r="E169" s="1324">
        <v>0</v>
      </c>
      <c r="F169" s="1476">
        <v>0</v>
      </c>
      <c r="G169" s="1924"/>
      <c r="H169" s="1324">
        <v>0</v>
      </c>
      <c r="I169" s="1476">
        <v>0</v>
      </c>
      <c r="J169" s="2852"/>
    </row>
    <row r="170" spans="1:10" ht="73.5" hidden="1" customHeight="1" x14ac:dyDescent="0.25">
      <c r="A170" s="2876"/>
      <c r="B170" s="2856"/>
      <c r="C170" s="1547" t="s">
        <v>480</v>
      </c>
      <c r="D170" s="1324">
        <v>1910.61</v>
      </c>
      <c r="E170" s="1324">
        <v>0</v>
      </c>
      <c r="F170" s="1476">
        <v>0</v>
      </c>
      <c r="G170" s="2850"/>
      <c r="H170" s="1324">
        <v>0</v>
      </c>
      <c r="I170" s="1476">
        <v>0</v>
      </c>
      <c r="J170" s="2853"/>
    </row>
    <row r="171" spans="1:10" ht="27" customHeight="1" x14ac:dyDescent="0.25">
      <c r="A171" s="2869" t="s">
        <v>103</v>
      </c>
      <c r="B171" s="2627" t="s">
        <v>1004</v>
      </c>
      <c r="C171" s="1547" t="s">
        <v>15</v>
      </c>
      <c r="D171" s="1324">
        <f>D172</f>
        <v>1465</v>
      </c>
      <c r="E171" s="1324">
        <f>E172</f>
        <v>342.39499999999998</v>
      </c>
      <c r="F171" s="1476">
        <f t="shared" ref="F171:F178" si="29">E171/D171*100</f>
        <v>23.371672354948807</v>
      </c>
      <c r="G171" s="1938" t="s">
        <v>1299</v>
      </c>
      <c r="H171" s="1324">
        <f>H172</f>
        <v>342.39499999999998</v>
      </c>
      <c r="I171" s="1476">
        <f t="shared" ref="I171:I178" si="30">H171/D171*100</f>
        <v>23.371672354948807</v>
      </c>
      <c r="J171" s="2916" t="s">
        <v>1767</v>
      </c>
    </row>
    <row r="172" spans="1:10" ht="99" customHeight="1" x14ac:dyDescent="0.25">
      <c r="A172" s="2869"/>
      <c r="B172" s="2627"/>
      <c r="C172" s="1547" t="s">
        <v>16</v>
      </c>
      <c r="D172" s="1324">
        <v>1465</v>
      </c>
      <c r="E172" s="1324">
        <v>342.39499999999998</v>
      </c>
      <c r="F172" s="1476">
        <f t="shared" si="29"/>
        <v>23.371672354948807</v>
      </c>
      <c r="G172" s="1938"/>
      <c r="H172" s="1324">
        <v>342.39499999999998</v>
      </c>
      <c r="I172" s="1476">
        <f t="shared" si="30"/>
        <v>23.371672354948807</v>
      </c>
      <c r="J172" s="2916"/>
    </row>
    <row r="173" spans="1:10" ht="60" customHeight="1" x14ac:dyDescent="0.25">
      <c r="A173" s="2869" t="s">
        <v>104</v>
      </c>
      <c r="B173" s="2627" t="s">
        <v>1768</v>
      </c>
      <c r="C173" s="1547" t="s">
        <v>15</v>
      </c>
      <c r="D173" s="1324">
        <f>D174</f>
        <v>55071.250999999997</v>
      </c>
      <c r="E173" s="1324">
        <f>E174</f>
        <v>13767.812</v>
      </c>
      <c r="F173" s="1476">
        <f t="shared" si="29"/>
        <v>24.999998638127906</v>
      </c>
      <c r="G173" s="1938" t="s">
        <v>1769</v>
      </c>
      <c r="H173" s="1324">
        <f>H174</f>
        <v>13767.812</v>
      </c>
      <c r="I173" s="1476">
        <f t="shared" si="30"/>
        <v>24.999998638127906</v>
      </c>
      <c r="J173" s="2916"/>
    </row>
    <row r="174" spans="1:10" ht="96.75" customHeight="1" x14ac:dyDescent="0.25">
      <c r="A174" s="2869"/>
      <c r="B174" s="2627"/>
      <c r="C174" s="1547" t="s">
        <v>19</v>
      </c>
      <c r="D174" s="1324">
        <v>55071.250999999997</v>
      </c>
      <c r="E174" s="1324">
        <v>13767.812</v>
      </c>
      <c r="F174" s="1476">
        <f t="shared" si="29"/>
        <v>24.999998638127906</v>
      </c>
      <c r="G174" s="1938"/>
      <c r="H174" s="1324">
        <v>13767.812</v>
      </c>
      <c r="I174" s="1476">
        <f t="shared" si="30"/>
        <v>24.999998638127906</v>
      </c>
      <c r="J174" s="2916"/>
    </row>
    <row r="175" spans="1:10" ht="22.5" customHeight="1" x14ac:dyDescent="0.25">
      <c r="A175" s="2869" t="s">
        <v>105</v>
      </c>
      <c r="B175" s="2627" t="s">
        <v>1770</v>
      </c>
      <c r="C175" s="1547" t="s">
        <v>15</v>
      </c>
      <c r="D175" s="1324">
        <f>D176</f>
        <v>84788</v>
      </c>
      <c r="E175" s="1324">
        <f>E176</f>
        <v>25615.8</v>
      </c>
      <c r="F175" s="1476">
        <f t="shared" si="29"/>
        <v>30.211586545265838</v>
      </c>
      <c r="G175" s="1938" t="s">
        <v>1771</v>
      </c>
      <c r="H175" s="1324">
        <f>H176</f>
        <v>21500</v>
      </c>
      <c r="I175" s="1476">
        <f t="shared" si="30"/>
        <v>25.357361890833609</v>
      </c>
      <c r="J175" s="2916" t="s">
        <v>1772</v>
      </c>
    </row>
    <row r="176" spans="1:10" ht="132.75" customHeight="1" x14ac:dyDescent="0.25">
      <c r="A176" s="2869"/>
      <c r="B176" s="2627"/>
      <c r="C176" s="1547" t="s">
        <v>19</v>
      </c>
      <c r="D176" s="1324">
        <v>84788</v>
      </c>
      <c r="E176" s="1324">
        <v>25615.8</v>
      </c>
      <c r="F176" s="1476">
        <f t="shared" si="29"/>
        <v>30.211586545265838</v>
      </c>
      <c r="G176" s="1938"/>
      <c r="H176" s="1324">
        <v>21500</v>
      </c>
      <c r="I176" s="1476">
        <f t="shared" si="30"/>
        <v>25.357361890833609</v>
      </c>
      <c r="J176" s="2916"/>
    </row>
    <row r="177" spans="1:13" ht="281.25" customHeight="1" x14ac:dyDescent="0.25">
      <c r="A177" s="2869" t="s">
        <v>429</v>
      </c>
      <c r="B177" s="2627" t="s">
        <v>1773</v>
      </c>
      <c r="C177" s="1547" t="s">
        <v>15</v>
      </c>
      <c r="D177" s="1324">
        <f>D178</f>
        <v>806691.4</v>
      </c>
      <c r="E177" s="1324">
        <f>E178</f>
        <v>208260.66</v>
      </c>
      <c r="F177" s="1476">
        <f t="shared" si="29"/>
        <v>25.816645621857383</v>
      </c>
      <c r="G177" s="1938" t="s">
        <v>1774</v>
      </c>
      <c r="H177" s="1324">
        <f>H178</f>
        <v>207884.579</v>
      </c>
      <c r="I177" s="1476">
        <f t="shared" si="30"/>
        <v>25.770025439715855</v>
      </c>
      <c r="J177" s="2300"/>
    </row>
    <row r="178" spans="1:13" ht="123.75" customHeight="1" x14ac:dyDescent="0.25">
      <c r="A178" s="2869"/>
      <c r="B178" s="2627"/>
      <c r="C178" s="1576" t="s">
        <v>19</v>
      </c>
      <c r="D178" s="1581">
        <v>806691.4</v>
      </c>
      <c r="E178" s="1581">
        <v>208260.66</v>
      </c>
      <c r="F178" s="1582">
        <f t="shared" si="29"/>
        <v>25.816645621857383</v>
      </c>
      <c r="G178" s="1938"/>
      <c r="H178" s="1581">
        <v>207884.579</v>
      </c>
      <c r="I178" s="1476">
        <f t="shared" si="30"/>
        <v>25.770025439715855</v>
      </c>
      <c r="J178" s="2300"/>
    </row>
    <row r="179" spans="1:13" ht="165" customHeight="1" x14ac:dyDescent="0.25">
      <c r="A179" s="2869" t="s">
        <v>743</v>
      </c>
      <c r="B179" s="2627" t="s">
        <v>1005</v>
      </c>
      <c r="C179" s="1547" t="s">
        <v>15</v>
      </c>
      <c r="D179" s="1324">
        <f>D180</f>
        <v>181706.005</v>
      </c>
      <c r="E179" s="1324">
        <f>E180</f>
        <v>0</v>
      </c>
      <c r="F179" s="1476">
        <f>E179/D179*100</f>
        <v>0</v>
      </c>
      <c r="G179" s="1938" t="s">
        <v>1775</v>
      </c>
      <c r="H179" s="1324">
        <f>H180</f>
        <v>0</v>
      </c>
      <c r="I179" s="1476">
        <f>H179/D179*100</f>
        <v>0</v>
      </c>
      <c r="J179" s="2916" t="s">
        <v>1758</v>
      </c>
    </row>
    <row r="180" spans="1:13" ht="213" customHeight="1" x14ac:dyDescent="0.25">
      <c r="A180" s="2869"/>
      <c r="B180" s="2627"/>
      <c r="C180" s="1547" t="s">
        <v>19</v>
      </c>
      <c r="D180" s="1324">
        <v>181706.005</v>
      </c>
      <c r="E180" s="1324">
        <v>0</v>
      </c>
      <c r="F180" s="1476">
        <f>E180/D180*100</f>
        <v>0</v>
      </c>
      <c r="G180" s="1938"/>
      <c r="H180" s="1324">
        <v>0</v>
      </c>
      <c r="I180" s="1476">
        <f>H180/D180*100</f>
        <v>0</v>
      </c>
      <c r="J180" s="2916"/>
    </row>
    <row r="181" spans="1:13" ht="21" customHeight="1" x14ac:dyDescent="0.25">
      <c r="A181" s="2869" t="s">
        <v>1006</v>
      </c>
      <c r="B181" s="2627" t="s">
        <v>1007</v>
      </c>
      <c r="C181" s="1547" t="s">
        <v>15</v>
      </c>
      <c r="D181" s="1324">
        <f>D182</f>
        <v>18264.900000000001</v>
      </c>
      <c r="E181" s="1324">
        <f>E182</f>
        <v>4314.8999999999996</v>
      </c>
      <c r="F181" s="1476">
        <f t="shared" ref="F181:F186" si="31">E181/D181*100</f>
        <v>23.624000131399566</v>
      </c>
      <c r="G181" s="1938" t="s">
        <v>1776</v>
      </c>
      <c r="H181" s="1324">
        <f>H182</f>
        <v>4314.8999999999996</v>
      </c>
      <c r="I181" s="1476">
        <f t="shared" ref="I181:I194" si="32">H181/D181*100</f>
        <v>23.624000131399566</v>
      </c>
      <c r="J181" s="2916" t="s">
        <v>814</v>
      </c>
    </row>
    <row r="182" spans="1:13" ht="273.75" customHeight="1" x14ac:dyDescent="0.25">
      <c r="A182" s="2869"/>
      <c r="B182" s="2627"/>
      <c r="C182" s="1547" t="s">
        <v>19</v>
      </c>
      <c r="D182" s="1324">
        <v>18264.900000000001</v>
      </c>
      <c r="E182" s="1324">
        <v>4314.8999999999996</v>
      </c>
      <c r="F182" s="1476">
        <f t="shared" si="31"/>
        <v>23.624000131399566</v>
      </c>
      <c r="G182" s="1938"/>
      <c r="H182" s="1324">
        <v>4314.8999999999996</v>
      </c>
      <c r="I182" s="1476">
        <f t="shared" si="32"/>
        <v>23.624000131399566</v>
      </c>
      <c r="J182" s="2916"/>
    </row>
    <row r="183" spans="1:13" ht="60" customHeight="1" x14ac:dyDescent="0.25">
      <c r="A183" s="2869" t="s">
        <v>1008</v>
      </c>
      <c r="B183" s="2627" t="s">
        <v>1777</v>
      </c>
      <c r="C183" s="1808" t="s">
        <v>15</v>
      </c>
      <c r="D183" s="1805">
        <f>D184</f>
        <v>86707.8</v>
      </c>
      <c r="E183" s="1805">
        <f>E184</f>
        <v>27479.449000000001</v>
      </c>
      <c r="F183" s="1476">
        <f t="shared" si="31"/>
        <v>31.692015020563318</v>
      </c>
      <c r="G183" s="1938" t="s">
        <v>1778</v>
      </c>
      <c r="H183" s="1805">
        <f>H184</f>
        <v>27479.449000000001</v>
      </c>
      <c r="I183" s="1476">
        <f t="shared" si="32"/>
        <v>31.692015020563318</v>
      </c>
      <c r="J183" s="2300" t="s">
        <v>814</v>
      </c>
    </row>
    <row r="184" spans="1:13" ht="396" customHeight="1" x14ac:dyDescent="0.25">
      <c r="A184" s="2869"/>
      <c r="B184" s="2627"/>
      <c r="C184" s="1808" t="s">
        <v>19</v>
      </c>
      <c r="D184" s="1805">
        <v>86707.8</v>
      </c>
      <c r="E184" s="1805">
        <v>27479.449000000001</v>
      </c>
      <c r="F184" s="1476">
        <f t="shared" si="31"/>
        <v>31.692015020563318</v>
      </c>
      <c r="G184" s="1938"/>
      <c r="H184" s="1805">
        <v>27479.449000000001</v>
      </c>
      <c r="I184" s="1476">
        <f t="shared" si="32"/>
        <v>31.692015020563318</v>
      </c>
      <c r="J184" s="2300"/>
    </row>
    <row r="185" spans="1:13" ht="57.75" customHeight="1" x14ac:dyDescent="0.25">
      <c r="A185" s="2869" t="s">
        <v>1009</v>
      </c>
      <c r="B185" s="2627" t="s">
        <v>1779</v>
      </c>
      <c r="C185" s="1547" t="s">
        <v>15</v>
      </c>
      <c r="D185" s="1324">
        <f>D186</f>
        <v>88000</v>
      </c>
      <c r="E185" s="1324">
        <f>E186</f>
        <v>33946.063999999998</v>
      </c>
      <c r="F185" s="1476">
        <f t="shared" si="31"/>
        <v>38.575072727272726</v>
      </c>
      <c r="G185" s="1938" t="s">
        <v>1780</v>
      </c>
      <c r="H185" s="1324">
        <f>H186</f>
        <v>33946.063999999998</v>
      </c>
      <c r="I185" s="1476">
        <f t="shared" si="32"/>
        <v>38.575072727272726</v>
      </c>
      <c r="J185" s="2300" t="s">
        <v>814</v>
      </c>
    </row>
    <row r="186" spans="1:13" ht="222.75" customHeight="1" x14ac:dyDescent="0.25">
      <c r="A186" s="2869"/>
      <c r="B186" s="2627"/>
      <c r="C186" s="1547" t="s">
        <v>19</v>
      </c>
      <c r="D186" s="1324">
        <v>88000</v>
      </c>
      <c r="E186" s="1324">
        <v>33946.063999999998</v>
      </c>
      <c r="F186" s="1476">
        <f t="shared" si="31"/>
        <v>38.575072727272726</v>
      </c>
      <c r="G186" s="1938"/>
      <c r="H186" s="1324">
        <v>33946.063999999998</v>
      </c>
      <c r="I186" s="1476">
        <f t="shared" si="32"/>
        <v>38.575072727272726</v>
      </c>
      <c r="J186" s="2300"/>
    </row>
    <row r="187" spans="1:13" ht="37.5" hidden="1" customHeight="1" x14ac:dyDescent="0.25">
      <c r="A187" s="2869" t="s">
        <v>1010</v>
      </c>
      <c r="B187" s="2627" t="s">
        <v>1011</v>
      </c>
      <c r="C187" s="1547" t="s">
        <v>15</v>
      </c>
      <c r="D187" s="1324">
        <f>D188</f>
        <v>0</v>
      </c>
      <c r="E187" s="1324">
        <f>E188</f>
        <v>0</v>
      </c>
      <c r="F187" s="1476">
        <f>F188</f>
        <v>0</v>
      </c>
      <c r="G187" s="1938"/>
      <c r="H187" s="1324">
        <f>H188</f>
        <v>0</v>
      </c>
      <c r="I187" s="1476">
        <v>0</v>
      </c>
      <c r="J187" s="2300"/>
    </row>
    <row r="188" spans="1:13" ht="107.25" hidden="1" customHeight="1" x14ac:dyDescent="0.25">
      <c r="A188" s="2869"/>
      <c r="B188" s="2627"/>
      <c r="C188" s="1547" t="s">
        <v>19</v>
      </c>
      <c r="D188" s="1324">
        <v>0</v>
      </c>
      <c r="E188" s="1324">
        <v>0</v>
      </c>
      <c r="F188" s="1476">
        <v>0</v>
      </c>
      <c r="G188" s="1938"/>
      <c r="H188" s="1324">
        <v>0</v>
      </c>
      <c r="I188" s="1476">
        <v>0</v>
      </c>
      <c r="J188" s="2300"/>
      <c r="M188" s="1583"/>
    </row>
    <row r="189" spans="1:13" ht="43.5" hidden="1" customHeight="1" x14ac:dyDescent="0.25">
      <c r="A189" s="2869" t="s">
        <v>1012</v>
      </c>
      <c r="B189" s="2627" t="s">
        <v>1013</v>
      </c>
      <c r="C189" s="1547" t="s">
        <v>15</v>
      </c>
      <c r="D189" s="1324">
        <f>D190</f>
        <v>0</v>
      </c>
      <c r="E189" s="1324">
        <f>E190</f>
        <v>0</v>
      </c>
      <c r="F189" s="1476">
        <v>0</v>
      </c>
      <c r="G189" s="1938"/>
      <c r="H189" s="1324">
        <f>H190</f>
        <v>0</v>
      </c>
      <c r="I189" s="1476">
        <v>0</v>
      </c>
      <c r="J189" s="2300"/>
    </row>
    <row r="190" spans="1:13" ht="93" hidden="1" customHeight="1" x14ac:dyDescent="0.25">
      <c r="A190" s="2869"/>
      <c r="B190" s="2627"/>
      <c r="C190" s="1547" t="s">
        <v>19</v>
      </c>
      <c r="D190" s="1324">
        <v>0</v>
      </c>
      <c r="E190" s="1324">
        <v>0</v>
      </c>
      <c r="F190" s="1476">
        <v>0</v>
      </c>
      <c r="G190" s="1938"/>
      <c r="H190" s="1324">
        <v>0</v>
      </c>
      <c r="I190" s="1476">
        <v>0</v>
      </c>
      <c r="J190" s="2300"/>
    </row>
    <row r="191" spans="1:13" ht="23.25" customHeight="1" x14ac:dyDescent="0.25">
      <c r="A191" s="2869" t="s">
        <v>1010</v>
      </c>
      <c r="B191" s="2627" t="s">
        <v>1014</v>
      </c>
      <c r="C191" s="1547" t="s">
        <v>15</v>
      </c>
      <c r="D191" s="1324">
        <f>D192</f>
        <v>22500</v>
      </c>
      <c r="E191" s="1324">
        <f>E192</f>
        <v>3920.2950000000001</v>
      </c>
      <c r="F191" s="1476">
        <f t="shared" ref="F191:F194" si="33">E191/D191*100</f>
        <v>17.423533333333332</v>
      </c>
      <c r="G191" s="1938" t="s">
        <v>1998</v>
      </c>
      <c r="H191" s="1324">
        <f>H192</f>
        <v>3920.2950000000001</v>
      </c>
      <c r="I191" s="1476">
        <f t="shared" si="32"/>
        <v>17.423533333333332</v>
      </c>
      <c r="J191" s="2300" t="s">
        <v>1758</v>
      </c>
    </row>
    <row r="192" spans="1:13" ht="210" customHeight="1" x14ac:dyDescent="0.25">
      <c r="A192" s="2869"/>
      <c r="B192" s="2627"/>
      <c r="C192" s="1547" t="s">
        <v>19</v>
      </c>
      <c r="D192" s="1324">
        <v>22500</v>
      </c>
      <c r="E192" s="1324">
        <v>3920.2950000000001</v>
      </c>
      <c r="F192" s="1476">
        <f t="shared" si="33"/>
        <v>17.423533333333332</v>
      </c>
      <c r="G192" s="1938"/>
      <c r="H192" s="1324">
        <f>E192</f>
        <v>3920.2950000000001</v>
      </c>
      <c r="I192" s="1476">
        <f t="shared" si="32"/>
        <v>17.423533333333332</v>
      </c>
      <c r="J192" s="2300"/>
      <c r="M192" s="1584"/>
    </row>
    <row r="193" spans="1:14" ht="21" customHeight="1" x14ac:dyDescent="0.25">
      <c r="A193" s="2869" t="s">
        <v>1012</v>
      </c>
      <c r="B193" s="2627" t="s">
        <v>1015</v>
      </c>
      <c r="C193" s="1547" t="s">
        <v>15</v>
      </c>
      <c r="D193" s="1324">
        <f>D194</f>
        <v>50</v>
      </c>
      <c r="E193" s="1324">
        <f>E194</f>
        <v>0</v>
      </c>
      <c r="F193" s="1476">
        <f t="shared" si="33"/>
        <v>0</v>
      </c>
      <c r="G193" s="2115" t="s">
        <v>1999</v>
      </c>
      <c r="H193" s="1324">
        <f>H194</f>
        <v>0</v>
      </c>
      <c r="I193" s="1476">
        <f t="shared" si="32"/>
        <v>0</v>
      </c>
      <c r="J193" s="2325" t="s">
        <v>1758</v>
      </c>
    </row>
    <row r="194" spans="1:14" ht="240" customHeight="1" x14ac:dyDescent="0.25">
      <c r="A194" s="2869"/>
      <c r="B194" s="2627"/>
      <c r="C194" s="1547" t="s">
        <v>19</v>
      </c>
      <c r="D194" s="1324">
        <v>50</v>
      </c>
      <c r="E194" s="1324">
        <v>0</v>
      </c>
      <c r="F194" s="1476">
        <f t="shared" si="33"/>
        <v>0</v>
      </c>
      <c r="G194" s="2116"/>
      <c r="H194" s="1324">
        <v>0</v>
      </c>
      <c r="I194" s="1476">
        <f t="shared" si="32"/>
        <v>0</v>
      </c>
      <c r="J194" s="2327"/>
    </row>
    <row r="195" spans="1:14" ht="26.25" customHeight="1" x14ac:dyDescent="0.25">
      <c r="A195" s="2871" t="s">
        <v>1781</v>
      </c>
      <c r="B195" s="2859" t="s">
        <v>1782</v>
      </c>
      <c r="C195" s="1547" t="s">
        <v>15</v>
      </c>
      <c r="D195" s="1324">
        <f>D196</f>
        <v>175000</v>
      </c>
      <c r="E195" s="1324">
        <f>E196</f>
        <v>0</v>
      </c>
      <c r="F195" s="1476">
        <f>E195/D195*100</f>
        <v>0</v>
      </c>
      <c r="G195" s="2115" t="s">
        <v>610</v>
      </c>
      <c r="H195" s="1324">
        <f>H196</f>
        <v>0</v>
      </c>
      <c r="I195" s="1476">
        <f>H195/D195*100</f>
        <v>0</v>
      </c>
      <c r="J195" s="2325" t="s">
        <v>1703</v>
      </c>
    </row>
    <row r="196" spans="1:14" ht="96" customHeight="1" x14ac:dyDescent="0.25">
      <c r="A196" s="2563"/>
      <c r="B196" s="2566"/>
      <c r="C196" s="1547" t="s">
        <v>19</v>
      </c>
      <c r="D196" s="1324">
        <v>175000</v>
      </c>
      <c r="E196" s="1324">
        <v>0</v>
      </c>
      <c r="F196" s="1476">
        <f>E196/D196*100</f>
        <v>0</v>
      </c>
      <c r="G196" s="1877"/>
      <c r="H196" s="1324">
        <v>0</v>
      </c>
      <c r="I196" s="1476">
        <f>H196/D196</f>
        <v>0</v>
      </c>
      <c r="J196" s="2326"/>
    </row>
    <row r="197" spans="1:14" ht="135.75" customHeight="1" x14ac:dyDescent="0.25">
      <c r="A197" s="1585" t="s">
        <v>299</v>
      </c>
      <c r="B197" s="1434" t="s">
        <v>1016</v>
      </c>
      <c r="C197" s="2903"/>
      <c r="D197" s="2903"/>
      <c r="E197" s="2903"/>
      <c r="F197" s="2903"/>
      <c r="G197" s="2903"/>
      <c r="H197" s="2903"/>
      <c r="I197" s="2903"/>
      <c r="J197" s="2903"/>
      <c r="N197" s="1586"/>
    </row>
    <row r="198" spans="1:14" ht="80.25" customHeight="1" x14ac:dyDescent="0.25">
      <c r="A198" s="1306" t="s">
        <v>107</v>
      </c>
      <c r="B198" s="1469" t="s">
        <v>1017</v>
      </c>
      <c r="C198" s="2918" t="s">
        <v>1391</v>
      </c>
      <c r="D198" s="2918"/>
      <c r="E198" s="2918"/>
      <c r="F198" s="2918"/>
      <c r="G198" s="2918"/>
      <c r="H198" s="2918"/>
      <c r="I198" s="2918"/>
      <c r="J198" s="2918"/>
    </row>
    <row r="199" spans="1:14" ht="23.25" customHeight="1" x14ac:dyDescent="0.25">
      <c r="A199" s="2100" t="s">
        <v>308</v>
      </c>
      <c r="B199" s="2624" t="s">
        <v>1018</v>
      </c>
      <c r="C199" s="1541" t="s">
        <v>15</v>
      </c>
      <c r="D199" s="1312">
        <f>D200+D201</f>
        <v>13590</v>
      </c>
      <c r="E199" s="1312">
        <f>E200+E201</f>
        <v>0</v>
      </c>
      <c r="F199" s="1455">
        <f>E199/D199*100</f>
        <v>0</v>
      </c>
      <c r="G199" s="1917"/>
      <c r="H199" s="1312">
        <f>H200+H201</f>
        <v>0</v>
      </c>
      <c r="I199" s="1455">
        <f>H199/D199*100</f>
        <v>0</v>
      </c>
      <c r="J199" s="2290"/>
    </row>
    <row r="200" spans="1:14" ht="77.25" customHeight="1" x14ac:dyDescent="0.25">
      <c r="A200" s="2100"/>
      <c r="B200" s="2624"/>
      <c r="C200" s="1541" t="s">
        <v>16</v>
      </c>
      <c r="D200" s="1312">
        <f t="shared" ref="D200:E201" si="34">D203</f>
        <v>0</v>
      </c>
      <c r="E200" s="1312">
        <f t="shared" si="34"/>
        <v>0</v>
      </c>
      <c r="F200" s="1455">
        <v>0</v>
      </c>
      <c r="G200" s="1917"/>
      <c r="H200" s="1312">
        <f>H203</f>
        <v>0</v>
      </c>
      <c r="I200" s="1455">
        <v>0</v>
      </c>
      <c r="J200" s="2290"/>
    </row>
    <row r="201" spans="1:14" ht="96" customHeight="1" x14ac:dyDescent="0.25">
      <c r="A201" s="2100"/>
      <c r="B201" s="2624"/>
      <c r="C201" s="1541" t="s">
        <v>19</v>
      </c>
      <c r="D201" s="1312">
        <f t="shared" si="34"/>
        <v>13590</v>
      </c>
      <c r="E201" s="1312">
        <f t="shared" si="34"/>
        <v>0</v>
      </c>
      <c r="F201" s="1455">
        <f>E201/D201*100</f>
        <v>0</v>
      </c>
      <c r="G201" s="1917"/>
      <c r="H201" s="1312">
        <f>H204</f>
        <v>0</v>
      </c>
      <c r="I201" s="1455">
        <f>H201/D201*100</f>
        <v>0</v>
      </c>
      <c r="J201" s="2290"/>
    </row>
    <row r="202" spans="1:14" ht="21.75" customHeight="1" x14ac:dyDescent="0.25">
      <c r="A202" s="2869" t="s">
        <v>113</v>
      </c>
      <c r="B202" s="2627" t="s">
        <v>1783</v>
      </c>
      <c r="C202" s="1547" t="s">
        <v>15</v>
      </c>
      <c r="D202" s="1324">
        <f>D204+D203</f>
        <v>13590</v>
      </c>
      <c r="E202" s="1324">
        <f>E203+E204</f>
        <v>0</v>
      </c>
      <c r="F202" s="1476">
        <f>E202/D202*100</f>
        <v>0</v>
      </c>
      <c r="G202" s="1938"/>
      <c r="H202" s="1324">
        <f>H203+H204</f>
        <v>0</v>
      </c>
      <c r="I202" s="1476">
        <f>H202/D202*100</f>
        <v>0</v>
      </c>
      <c r="J202" s="2300" t="s">
        <v>1888</v>
      </c>
    </row>
    <row r="203" spans="1:14" ht="78" customHeight="1" x14ac:dyDescent="0.25">
      <c r="A203" s="2869"/>
      <c r="B203" s="2627"/>
      <c r="C203" s="1547" t="s">
        <v>16</v>
      </c>
      <c r="D203" s="1324">
        <v>0</v>
      </c>
      <c r="E203" s="1324">
        <v>0</v>
      </c>
      <c r="F203" s="1476">
        <v>0</v>
      </c>
      <c r="G203" s="1938"/>
      <c r="H203" s="1324">
        <v>0</v>
      </c>
      <c r="I203" s="1476">
        <v>0</v>
      </c>
      <c r="J203" s="2300"/>
    </row>
    <row r="204" spans="1:14" ht="150" customHeight="1" x14ac:dyDescent="0.25">
      <c r="A204" s="2869"/>
      <c r="B204" s="2627"/>
      <c r="C204" s="1547" t="s">
        <v>19</v>
      </c>
      <c r="D204" s="1324">
        <v>13590</v>
      </c>
      <c r="E204" s="1324">
        <v>0</v>
      </c>
      <c r="F204" s="1476">
        <f t="shared" ref="F204:F207" si="35">E204/D204*100</f>
        <v>0</v>
      </c>
      <c r="G204" s="1938"/>
      <c r="H204" s="1324">
        <v>0</v>
      </c>
      <c r="I204" s="1476">
        <f t="shared" ref="I204:I207" si="36">H204/D204*100</f>
        <v>0</v>
      </c>
      <c r="J204" s="2300"/>
    </row>
    <row r="205" spans="1:14" ht="18.75" customHeight="1" x14ac:dyDescent="0.25">
      <c r="A205" s="2902"/>
      <c r="B205" s="2854" t="s">
        <v>581</v>
      </c>
      <c r="C205" s="1587" t="s">
        <v>15</v>
      </c>
      <c r="D205" s="1588">
        <f>D207+D206</f>
        <v>1590303.8259999999</v>
      </c>
      <c r="E205" s="1588">
        <f>E206+E207</f>
        <v>317647.375</v>
      </c>
      <c r="F205" s="1588">
        <f t="shared" si="35"/>
        <v>19.974005583509175</v>
      </c>
      <c r="G205" s="2922"/>
      <c r="H205" s="1588">
        <f>H206+H207</f>
        <v>313155.49400000001</v>
      </c>
      <c r="I205" s="1588">
        <f t="shared" si="36"/>
        <v>19.691551317439892</v>
      </c>
      <c r="J205" s="2923"/>
    </row>
    <row r="206" spans="1:14" ht="96.75" customHeight="1" x14ac:dyDescent="0.25">
      <c r="A206" s="2902"/>
      <c r="B206" s="2854"/>
      <c r="C206" s="1541" t="s">
        <v>19</v>
      </c>
      <c r="D206" s="1589">
        <f>D135+D141+D201</f>
        <v>1588838.8259999999</v>
      </c>
      <c r="E206" s="1589">
        <f>E135+E141+E201</f>
        <v>317304.98</v>
      </c>
      <c r="F206" s="1588">
        <f t="shared" si="35"/>
        <v>19.970872740996324</v>
      </c>
      <c r="G206" s="2922"/>
      <c r="H206" s="1589">
        <f>H135+H141+H201</f>
        <v>312813.09899999999</v>
      </c>
      <c r="I206" s="1588">
        <f t="shared" si="36"/>
        <v>19.688158035986969</v>
      </c>
      <c r="J206" s="2923"/>
    </row>
    <row r="207" spans="1:14" ht="78" customHeight="1" x14ac:dyDescent="0.25">
      <c r="A207" s="2902"/>
      <c r="B207" s="2854"/>
      <c r="C207" s="1541" t="s">
        <v>16</v>
      </c>
      <c r="D207" s="1589">
        <f>D142+D200</f>
        <v>1465</v>
      </c>
      <c r="E207" s="1589">
        <f>E142</f>
        <v>342.39499999999998</v>
      </c>
      <c r="F207" s="1588">
        <f t="shared" si="35"/>
        <v>23.371672354948807</v>
      </c>
      <c r="G207" s="2922"/>
      <c r="H207" s="1589">
        <f>H142</f>
        <v>342.39499999999998</v>
      </c>
      <c r="I207" s="1588">
        <f t="shared" si="36"/>
        <v>23.371672354948807</v>
      </c>
      <c r="J207" s="2923"/>
      <c r="M207" s="1545"/>
    </row>
    <row r="208" spans="1:14" s="1540" customFormat="1" ht="45.75" customHeight="1" x14ac:dyDescent="0.25">
      <c r="A208" s="2919" t="s">
        <v>1019</v>
      </c>
      <c r="B208" s="2919"/>
      <c r="C208" s="2919"/>
      <c r="D208" s="2919"/>
      <c r="E208" s="2919"/>
      <c r="F208" s="2919"/>
      <c r="G208" s="2919"/>
      <c r="H208" s="2919"/>
      <c r="I208" s="2919"/>
      <c r="J208" s="2919"/>
    </row>
    <row r="209" spans="1:16136" s="1540" customFormat="1" ht="102" customHeight="1" x14ac:dyDescent="0.25">
      <c r="A209" s="1596" t="s">
        <v>8</v>
      </c>
      <c r="B209" s="1591" t="s">
        <v>632</v>
      </c>
      <c r="C209" s="1571" t="s">
        <v>19</v>
      </c>
      <c r="D209" s="1588">
        <f>D210</f>
        <v>83255.44</v>
      </c>
      <c r="E209" s="1588">
        <f>E210</f>
        <v>14659.300999999999</v>
      </c>
      <c r="F209" s="1589">
        <f t="shared" ref="F209:F214" si="37">E209/D209*100</f>
        <v>17.607619393999961</v>
      </c>
      <c r="G209" s="1597"/>
      <c r="H209" s="1588">
        <f>H210</f>
        <v>14659.300999999999</v>
      </c>
      <c r="I209" s="1589">
        <f t="shared" ref="I209:I214" si="38">H209/D209*100</f>
        <v>17.607619393999961</v>
      </c>
      <c r="J209" s="1598"/>
    </row>
    <row r="210" spans="1:16136" s="1540" customFormat="1" ht="171.75" customHeight="1" x14ac:dyDescent="0.25">
      <c r="A210" s="1599" t="s">
        <v>10</v>
      </c>
      <c r="B210" s="1593" t="s">
        <v>1020</v>
      </c>
      <c r="C210" s="1595" t="s">
        <v>19</v>
      </c>
      <c r="D210" s="1594">
        <v>83255.44</v>
      </c>
      <c r="E210" s="1594">
        <v>14659.300999999999</v>
      </c>
      <c r="F210" s="1592">
        <f t="shared" si="37"/>
        <v>17.607619393999961</v>
      </c>
      <c r="G210" s="1600" t="s">
        <v>1889</v>
      </c>
      <c r="H210" s="1594">
        <f>E210</f>
        <v>14659.300999999999</v>
      </c>
      <c r="I210" s="1592">
        <f t="shared" si="38"/>
        <v>17.607619393999961</v>
      </c>
      <c r="J210" s="1601" t="s">
        <v>1703</v>
      </c>
    </row>
    <row r="211" spans="1:16136" s="1540" customFormat="1" ht="91.5" customHeight="1" x14ac:dyDescent="0.25">
      <c r="A211" s="1596"/>
      <c r="B211" s="1590" t="s">
        <v>583</v>
      </c>
      <c r="C211" s="1602" t="s">
        <v>19</v>
      </c>
      <c r="D211" s="1588">
        <f>D209</f>
        <v>83255.44</v>
      </c>
      <c r="E211" s="1588">
        <f>E209</f>
        <v>14659.300999999999</v>
      </c>
      <c r="F211" s="1589">
        <f t="shared" si="37"/>
        <v>17.607619393999961</v>
      </c>
      <c r="G211" s="1597"/>
      <c r="H211" s="1588">
        <f>H209</f>
        <v>14659.300999999999</v>
      </c>
      <c r="I211" s="1589">
        <f t="shared" si="38"/>
        <v>17.607619393999961</v>
      </c>
      <c r="J211" s="1598"/>
    </row>
    <row r="212" spans="1:16136" ht="18.75" customHeight="1" x14ac:dyDescent="0.25">
      <c r="A212" s="2854"/>
      <c r="B212" s="2920" t="s">
        <v>23</v>
      </c>
      <c r="C212" s="1541" t="s">
        <v>15</v>
      </c>
      <c r="D212" s="1588">
        <f>D213+D214</f>
        <v>2362339.1119999997</v>
      </c>
      <c r="E212" s="1806">
        <f>E213+E214</f>
        <v>375988.37799999997</v>
      </c>
      <c r="F212" s="1589">
        <f t="shared" si="37"/>
        <v>15.915935865858028</v>
      </c>
      <c r="G212" s="2921"/>
      <c r="H212" s="1588">
        <f>H213+H214</f>
        <v>371496.49699999997</v>
      </c>
      <c r="I212" s="1589">
        <f t="shared" si="38"/>
        <v>15.725790387709587</v>
      </c>
      <c r="J212" s="2921"/>
    </row>
    <row r="213" spans="1:16136" ht="93.75" customHeight="1" x14ac:dyDescent="0.25">
      <c r="A213" s="2854"/>
      <c r="B213" s="2920"/>
      <c r="C213" s="1541" t="s">
        <v>500</v>
      </c>
      <c r="D213" s="1588">
        <f>D123+D206+D211</f>
        <v>2132608.7719999999</v>
      </c>
      <c r="E213" s="1588">
        <f>E123+E206+E211</f>
        <v>375645.98299999995</v>
      </c>
      <c r="F213" s="1589">
        <f t="shared" si="37"/>
        <v>17.614387970828432</v>
      </c>
      <c r="G213" s="2921"/>
      <c r="H213" s="1588">
        <f>H123+H206+H211</f>
        <v>371154.10199999996</v>
      </c>
      <c r="I213" s="1589">
        <f t="shared" si="38"/>
        <v>17.403759511498436</v>
      </c>
      <c r="J213" s="2921"/>
      <c r="L213" s="1545"/>
    </row>
    <row r="214" spans="1:16136" ht="77.25" customHeight="1" x14ac:dyDescent="0.25">
      <c r="A214" s="2854"/>
      <c r="B214" s="2920"/>
      <c r="C214" s="1541" t="s">
        <v>16</v>
      </c>
      <c r="D214" s="1588">
        <f>D122+D207</f>
        <v>229730.34</v>
      </c>
      <c r="E214" s="1588">
        <f>E122+E207</f>
        <v>342.39499999999998</v>
      </c>
      <c r="F214" s="1589">
        <f t="shared" si="37"/>
        <v>0.14904213348572068</v>
      </c>
      <c r="G214" s="2921"/>
      <c r="H214" s="1588">
        <f>H122+H207</f>
        <v>342.39499999999998</v>
      </c>
      <c r="I214" s="1589">
        <f t="shared" si="38"/>
        <v>0.14904213348572068</v>
      </c>
      <c r="J214" s="2921"/>
    </row>
    <row r="216" spans="1:16136" x14ac:dyDescent="0.25">
      <c r="H216" s="1603"/>
    </row>
    <row r="217" spans="1:16136" x14ac:dyDescent="0.25">
      <c r="D217" s="1603"/>
      <c r="E217" s="1603"/>
    </row>
    <row r="218" spans="1:16136" x14ac:dyDescent="0.25">
      <c r="D218" s="1603"/>
      <c r="H218" s="1603"/>
    </row>
    <row r="220" spans="1:16136" s="1531" customFormat="1" x14ac:dyDescent="0.25">
      <c r="B220" s="1532"/>
      <c r="C220" s="1532"/>
      <c r="D220" s="1604"/>
      <c r="G220" s="1533"/>
      <c r="J220" s="1533"/>
      <c r="K220" s="1535"/>
      <c r="L220" s="1535"/>
      <c r="M220" s="1535"/>
      <c r="N220" s="1535"/>
      <c r="O220" s="1535"/>
      <c r="P220" s="1535"/>
      <c r="Q220" s="1535"/>
      <c r="R220" s="1535"/>
      <c r="S220" s="1535"/>
      <c r="T220" s="1535"/>
      <c r="U220" s="1535"/>
      <c r="V220" s="1535"/>
      <c r="W220" s="1535"/>
      <c r="X220" s="1535"/>
      <c r="Y220" s="1535"/>
      <c r="Z220" s="1535"/>
      <c r="AA220" s="1535"/>
      <c r="AB220" s="1535"/>
      <c r="AC220" s="1535"/>
      <c r="AD220" s="1535"/>
      <c r="AE220" s="1535"/>
      <c r="AF220" s="1535"/>
      <c r="AG220" s="1535"/>
      <c r="AH220" s="1535"/>
      <c r="AI220" s="1535"/>
      <c r="AJ220" s="1535"/>
      <c r="AK220" s="1535"/>
      <c r="AL220" s="1535"/>
      <c r="AM220" s="1535"/>
      <c r="AN220" s="1535"/>
      <c r="AO220" s="1535"/>
      <c r="AP220" s="1535"/>
      <c r="AQ220" s="1535"/>
      <c r="AR220" s="1535"/>
      <c r="AS220" s="1535"/>
      <c r="AT220" s="1535"/>
      <c r="AU220" s="1535"/>
      <c r="AV220" s="1535"/>
      <c r="AW220" s="1535"/>
      <c r="AX220" s="1535"/>
      <c r="AY220" s="1535"/>
      <c r="AZ220" s="1535"/>
      <c r="BA220" s="1535"/>
      <c r="BB220" s="1535"/>
      <c r="BC220" s="1535"/>
      <c r="BD220" s="1535"/>
      <c r="BE220" s="1535"/>
      <c r="BF220" s="1535"/>
      <c r="BG220" s="1535"/>
      <c r="BH220" s="1535"/>
      <c r="BI220" s="1535"/>
      <c r="BJ220" s="1535"/>
      <c r="BK220" s="1535"/>
      <c r="BL220" s="1535"/>
      <c r="BM220" s="1535"/>
      <c r="BN220" s="1535"/>
      <c r="BO220" s="1535"/>
      <c r="BP220" s="1535"/>
      <c r="BQ220" s="1535"/>
      <c r="BR220" s="1535"/>
      <c r="BS220" s="1535"/>
      <c r="BT220" s="1535"/>
      <c r="BU220" s="1535"/>
      <c r="BV220" s="1535"/>
      <c r="BW220" s="1535"/>
      <c r="BX220" s="1535"/>
      <c r="BY220" s="1535"/>
      <c r="BZ220" s="1535"/>
      <c r="CA220" s="1535"/>
      <c r="CB220" s="1535"/>
      <c r="CC220" s="1535"/>
      <c r="CD220" s="1535"/>
      <c r="CE220" s="1535"/>
      <c r="CF220" s="1535"/>
      <c r="CG220" s="1535"/>
      <c r="CH220" s="1535"/>
      <c r="CI220" s="1535"/>
      <c r="CJ220" s="1535"/>
      <c r="CK220" s="1535"/>
      <c r="CL220" s="1535"/>
      <c r="CM220" s="1535"/>
      <c r="CN220" s="1535"/>
      <c r="CO220" s="1535"/>
      <c r="CP220" s="1535"/>
      <c r="CQ220" s="1535"/>
      <c r="CR220" s="1535"/>
      <c r="CS220" s="1535"/>
      <c r="CT220" s="1535"/>
      <c r="CU220" s="1535"/>
      <c r="CV220" s="1535"/>
      <c r="CW220" s="1535"/>
      <c r="CX220" s="1535"/>
      <c r="CY220" s="1535"/>
      <c r="CZ220" s="1535"/>
      <c r="DA220" s="1535"/>
      <c r="DB220" s="1535"/>
      <c r="DC220" s="1535"/>
      <c r="DD220" s="1535"/>
      <c r="DE220" s="1535"/>
      <c r="DF220" s="1535"/>
      <c r="DG220" s="1535"/>
      <c r="DH220" s="1535"/>
      <c r="DI220" s="1535"/>
      <c r="DJ220" s="1535"/>
      <c r="DK220" s="1535"/>
      <c r="DL220" s="1535"/>
      <c r="DM220" s="1535"/>
      <c r="DN220" s="1535"/>
      <c r="DO220" s="1535"/>
      <c r="DP220" s="1535"/>
      <c r="DQ220" s="1535"/>
      <c r="DR220" s="1535"/>
      <c r="DS220" s="1535"/>
      <c r="DT220" s="1535"/>
      <c r="DU220" s="1535"/>
      <c r="DV220" s="1535"/>
      <c r="DW220" s="1535"/>
      <c r="DX220" s="1535"/>
      <c r="DY220" s="1535"/>
      <c r="DZ220" s="1535"/>
      <c r="EA220" s="1535"/>
      <c r="EB220" s="1535"/>
      <c r="EC220" s="1535"/>
      <c r="ED220" s="1535"/>
      <c r="EE220" s="1535"/>
      <c r="EF220" s="1535"/>
      <c r="EG220" s="1535"/>
      <c r="EH220" s="1535"/>
      <c r="EI220" s="1535"/>
      <c r="EJ220" s="1535"/>
      <c r="EK220" s="1535"/>
      <c r="EL220" s="1535"/>
      <c r="EM220" s="1535"/>
      <c r="EN220" s="1535"/>
      <c r="EO220" s="1535"/>
      <c r="EP220" s="1535"/>
      <c r="EQ220" s="1535"/>
      <c r="ER220" s="1535"/>
      <c r="ES220" s="1535"/>
      <c r="ET220" s="1535"/>
      <c r="EU220" s="1535"/>
      <c r="EV220" s="1535"/>
      <c r="EW220" s="1535"/>
      <c r="EX220" s="1535"/>
      <c r="EY220" s="1535"/>
      <c r="EZ220" s="1535"/>
      <c r="FA220" s="1535"/>
      <c r="FB220" s="1535"/>
      <c r="FC220" s="1535"/>
      <c r="FD220" s="1535"/>
      <c r="FE220" s="1535"/>
      <c r="FF220" s="1535"/>
      <c r="FG220" s="1535"/>
      <c r="FH220" s="1535"/>
      <c r="FI220" s="1535"/>
      <c r="FJ220" s="1535"/>
      <c r="FK220" s="1535"/>
      <c r="FL220" s="1535"/>
      <c r="FM220" s="1535"/>
      <c r="FN220" s="1535"/>
      <c r="FO220" s="1535"/>
      <c r="FP220" s="1535"/>
      <c r="FQ220" s="1535"/>
      <c r="FR220" s="1535"/>
      <c r="FS220" s="1535"/>
      <c r="FT220" s="1535"/>
      <c r="FU220" s="1535"/>
      <c r="FV220" s="1535"/>
      <c r="FW220" s="1535"/>
      <c r="FX220" s="1535"/>
      <c r="FY220" s="1535"/>
      <c r="FZ220" s="1535"/>
      <c r="GA220" s="1535"/>
      <c r="GB220" s="1535"/>
      <c r="GC220" s="1535"/>
      <c r="GD220" s="1535"/>
      <c r="GE220" s="1535"/>
      <c r="GF220" s="1535"/>
      <c r="GG220" s="1535"/>
      <c r="GH220" s="1535"/>
      <c r="GI220" s="1535"/>
      <c r="GJ220" s="1535"/>
      <c r="GK220" s="1535"/>
      <c r="GL220" s="1535"/>
      <c r="GM220" s="1535"/>
      <c r="GN220" s="1535"/>
      <c r="GO220" s="1535"/>
      <c r="GP220" s="1535"/>
      <c r="GQ220" s="1535"/>
      <c r="GR220" s="1535"/>
      <c r="GS220" s="1535"/>
      <c r="GT220" s="1535"/>
      <c r="GU220" s="1535"/>
      <c r="GV220" s="1535"/>
      <c r="GW220" s="1535"/>
      <c r="GX220" s="1535"/>
      <c r="GY220" s="1535"/>
      <c r="GZ220" s="1535"/>
      <c r="HA220" s="1535"/>
      <c r="HB220" s="1535"/>
      <c r="HC220" s="1535"/>
      <c r="HD220" s="1535"/>
      <c r="HE220" s="1535"/>
      <c r="HF220" s="1535"/>
      <c r="HG220" s="1535"/>
      <c r="HH220" s="1535"/>
      <c r="HI220" s="1535"/>
      <c r="HJ220" s="1535"/>
      <c r="HK220" s="1535"/>
      <c r="HL220" s="1535"/>
      <c r="HM220" s="1535"/>
      <c r="HN220" s="1535"/>
      <c r="HO220" s="1535"/>
      <c r="HP220" s="1535"/>
      <c r="HQ220" s="1535"/>
      <c r="HR220" s="1535"/>
      <c r="HS220" s="1535"/>
      <c r="HT220" s="1535"/>
      <c r="HU220" s="1535"/>
      <c r="HV220" s="1535"/>
      <c r="HW220" s="1535"/>
      <c r="HX220" s="1535"/>
      <c r="HY220" s="1535"/>
      <c r="HZ220" s="1535"/>
      <c r="IA220" s="1535"/>
      <c r="IB220" s="1535"/>
      <c r="IC220" s="1535"/>
      <c r="ID220" s="1535"/>
      <c r="IE220" s="1535"/>
      <c r="IF220" s="1535"/>
      <c r="IG220" s="1535"/>
      <c r="IH220" s="1535"/>
      <c r="II220" s="1535"/>
      <c r="IJ220" s="1535"/>
      <c r="IK220" s="1535"/>
      <c r="IL220" s="1535"/>
      <c r="IM220" s="1535"/>
      <c r="IN220" s="1535"/>
      <c r="IO220" s="1535"/>
      <c r="IP220" s="1535"/>
      <c r="IQ220" s="1535"/>
      <c r="IR220" s="1535"/>
      <c r="IS220" s="1535"/>
      <c r="IT220" s="1535"/>
      <c r="IU220" s="1535"/>
      <c r="IV220" s="1535"/>
      <c r="IW220" s="1535"/>
      <c r="IX220" s="1535"/>
      <c r="IY220" s="1535"/>
      <c r="IZ220" s="1535"/>
      <c r="JA220" s="1535"/>
      <c r="JB220" s="1535"/>
      <c r="JC220" s="1535"/>
      <c r="JD220" s="1535"/>
      <c r="JE220" s="1535"/>
      <c r="JF220" s="1535"/>
      <c r="JG220" s="1535"/>
      <c r="JH220" s="1535"/>
      <c r="JI220" s="1535"/>
      <c r="JJ220" s="1535"/>
      <c r="JK220" s="1535"/>
      <c r="JL220" s="1535"/>
      <c r="JM220" s="1535"/>
      <c r="JN220" s="1535"/>
      <c r="JO220" s="1535"/>
      <c r="JP220" s="1535"/>
      <c r="JQ220" s="1535"/>
      <c r="JR220" s="1535"/>
      <c r="JS220" s="1535"/>
      <c r="JT220" s="1535"/>
      <c r="JU220" s="1535"/>
      <c r="JV220" s="1535"/>
      <c r="JW220" s="1535"/>
      <c r="JX220" s="1535"/>
      <c r="JY220" s="1535"/>
      <c r="JZ220" s="1535"/>
      <c r="KA220" s="1535"/>
      <c r="KB220" s="1535"/>
      <c r="KC220" s="1535"/>
      <c r="KD220" s="1535"/>
      <c r="KE220" s="1535"/>
      <c r="KF220" s="1535"/>
      <c r="KG220" s="1535"/>
      <c r="KH220" s="1535"/>
      <c r="KI220" s="1535"/>
      <c r="KJ220" s="1535"/>
      <c r="KK220" s="1535"/>
      <c r="KL220" s="1535"/>
      <c r="KM220" s="1535"/>
      <c r="KN220" s="1535"/>
      <c r="KO220" s="1535"/>
      <c r="KP220" s="1535"/>
      <c r="KQ220" s="1535"/>
      <c r="KR220" s="1535"/>
      <c r="KS220" s="1535"/>
      <c r="KT220" s="1535"/>
      <c r="KU220" s="1535"/>
      <c r="KV220" s="1535"/>
      <c r="KW220" s="1535"/>
      <c r="KX220" s="1535"/>
      <c r="KY220" s="1535"/>
      <c r="KZ220" s="1535"/>
      <c r="LA220" s="1535"/>
      <c r="LB220" s="1535"/>
      <c r="LC220" s="1535"/>
      <c r="LD220" s="1535"/>
      <c r="LE220" s="1535"/>
      <c r="LF220" s="1535"/>
      <c r="LG220" s="1535"/>
      <c r="LH220" s="1535"/>
      <c r="LI220" s="1535"/>
      <c r="LJ220" s="1535"/>
      <c r="LK220" s="1535"/>
      <c r="LL220" s="1535"/>
      <c r="LM220" s="1535"/>
      <c r="LN220" s="1535"/>
      <c r="LO220" s="1535"/>
      <c r="LP220" s="1535"/>
      <c r="LQ220" s="1535"/>
      <c r="LR220" s="1535"/>
      <c r="LS220" s="1535"/>
      <c r="LT220" s="1535"/>
      <c r="LU220" s="1535"/>
      <c r="LV220" s="1535"/>
      <c r="LW220" s="1535"/>
      <c r="LX220" s="1535"/>
      <c r="LY220" s="1535"/>
      <c r="LZ220" s="1535"/>
      <c r="MA220" s="1535"/>
      <c r="MB220" s="1535"/>
      <c r="MC220" s="1535"/>
      <c r="MD220" s="1535"/>
      <c r="ME220" s="1535"/>
      <c r="MF220" s="1535"/>
      <c r="MG220" s="1535"/>
      <c r="MH220" s="1535"/>
      <c r="MI220" s="1535"/>
      <c r="MJ220" s="1535"/>
      <c r="MK220" s="1535"/>
      <c r="ML220" s="1535"/>
      <c r="MM220" s="1535"/>
      <c r="MN220" s="1535"/>
      <c r="MO220" s="1535"/>
      <c r="MP220" s="1535"/>
      <c r="MQ220" s="1535"/>
      <c r="MR220" s="1535"/>
      <c r="MS220" s="1535"/>
      <c r="MT220" s="1535"/>
      <c r="MU220" s="1535"/>
      <c r="MV220" s="1535"/>
      <c r="MW220" s="1535"/>
      <c r="MX220" s="1535"/>
      <c r="MY220" s="1535"/>
      <c r="MZ220" s="1535"/>
      <c r="NA220" s="1535"/>
      <c r="NB220" s="1535"/>
      <c r="NC220" s="1535"/>
      <c r="ND220" s="1535"/>
      <c r="NE220" s="1535"/>
      <c r="NF220" s="1535"/>
      <c r="NG220" s="1535"/>
      <c r="NH220" s="1535"/>
      <c r="NI220" s="1535"/>
      <c r="NJ220" s="1535"/>
      <c r="NK220" s="1535"/>
      <c r="NL220" s="1535"/>
      <c r="NM220" s="1535"/>
      <c r="NN220" s="1535"/>
      <c r="NO220" s="1535"/>
      <c r="NP220" s="1535"/>
      <c r="NQ220" s="1535"/>
      <c r="NR220" s="1535"/>
      <c r="NS220" s="1535"/>
      <c r="NT220" s="1535"/>
      <c r="NU220" s="1535"/>
      <c r="NV220" s="1535"/>
      <c r="NW220" s="1535"/>
      <c r="NX220" s="1535"/>
      <c r="NY220" s="1535"/>
      <c r="NZ220" s="1535"/>
      <c r="OA220" s="1535"/>
      <c r="OB220" s="1535"/>
      <c r="OC220" s="1535"/>
      <c r="OD220" s="1535"/>
      <c r="OE220" s="1535"/>
      <c r="OF220" s="1535"/>
      <c r="OG220" s="1535"/>
      <c r="OH220" s="1535"/>
      <c r="OI220" s="1535"/>
      <c r="OJ220" s="1535"/>
      <c r="OK220" s="1535"/>
      <c r="OL220" s="1535"/>
      <c r="OM220" s="1535"/>
      <c r="ON220" s="1535"/>
      <c r="OO220" s="1535"/>
      <c r="OP220" s="1535"/>
      <c r="OQ220" s="1535"/>
      <c r="OR220" s="1535"/>
      <c r="OS220" s="1535"/>
      <c r="OT220" s="1535"/>
      <c r="OU220" s="1535"/>
      <c r="OV220" s="1535"/>
      <c r="OW220" s="1535"/>
      <c r="OX220" s="1535"/>
      <c r="OY220" s="1535"/>
      <c r="OZ220" s="1535"/>
      <c r="PA220" s="1535"/>
      <c r="PB220" s="1535"/>
      <c r="PC220" s="1535"/>
      <c r="PD220" s="1535"/>
      <c r="PE220" s="1535"/>
      <c r="PF220" s="1535"/>
      <c r="PG220" s="1535"/>
      <c r="PH220" s="1535"/>
      <c r="PI220" s="1535"/>
      <c r="PJ220" s="1535"/>
      <c r="PK220" s="1535"/>
      <c r="PL220" s="1535"/>
      <c r="PM220" s="1535"/>
      <c r="PN220" s="1535"/>
      <c r="PO220" s="1535"/>
      <c r="PP220" s="1535"/>
      <c r="PQ220" s="1535"/>
      <c r="PR220" s="1535"/>
      <c r="PS220" s="1535"/>
      <c r="PT220" s="1535"/>
      <c r="PU220" s="1535"/>
      <c r="PV220" s="1535"/>
      <c r="PW220" s="1535"/>
      <c r="PX220" s="1535"/>
      <c r="PY220" s="1535"/>
      <c r="PZ220" s="1535"/>
      <c r="QA220" s="1535"/>
      <c r="QB220" s="1535"/>
      <c r="QC220" s="1535"/>
      <c r="QD220" s="1535"/>
      <c r="QE220" s="1535"/>
      <c r="QF220" s="1535"/>
      <c r="QG220" s="1535"/>
      <c r="QH220" s="1535"/>
      <c r="QI220" s="1535"/>
      <c r="QJ220" s="1535"/>
      <c r="QK220" s="1535"/>
      <c r="QL220" s="1535"/>
      <c r="QM220" s="1535"/>
      <c r="QN220" s="1535"/>
      <c r="QO220" s="1535"/>
      <c r="QP220" s="1535"/>
      <c r="QQ220" s="1535"/>
      <c r="QR220" s="1535"/>
      <c r="QS220" s="1535"/>
      <c r="QT220" s="1535"/>
      <c r="QU220" s="1535"/>
      <c r="QV220" s="1535"/>
      <c r="QW220" s="1535"/>
      <c r="QX220" s="1535"/>
      <c r="QY220" s="1535"/>
      <c r="QZ220" s="1535"/>
      <c r="RA220" s="1535"/>
      <c r="RB220" s="1535"/>
      <c r="RC220" s="1535"/>
      <c r="RD220" s="1535"/>
      <c r="RE220" s="1535"/>
      <c r="RF220" s="1535"/>
      <c r="RG220" s="1535"/>
      <c r="RH220" s="1535"/>
      <c r="RI220" s="1535"/>
      <c r="RJ220" s="1535"/>
      <c r="RK220" s="1535"/>
      <c r="RL220" s="1535"/>
      <c r="RM220" s="1535"/>
      <c r="RN220" s="1535"/>
      <c r="RO220" s="1535"/>
      <c r="RP220" s="1535"/>
      <c r="RQ220" s="1535"/>
      <c r="RR220" s="1535"/>
      <c r="RS220" s="1535"/>
      <c r="RT220" s="1535"/>
      <c r="RU220" s="1535"/>
      <c r="RV220" s="1535"/>
      <c r="RW220" s="1535"/>
      <c r="RX220" s="1535"/>
      <c r="RY220" s="1535"/>
      <c r="RZ220" s="1535"/>
      <c r="SA220" s="1535"/>
      <c r="SB220" s="1535"/>
      <c r="SC220" s="1535"/>
      <c r="SD220" s="1535"/>
      <c r="SE220" s="1535"/>
      <c r="SF220" s="1535"/>
      <c r="SG220" s="1535"/>
      <c r="SH220" s="1535"/>
      <c r="SI220" s="1535"/>
      <c r="SJ220" s="1535"/>
      <c r="SK220" s="1535"/>
      <c r="SL220" s="1535"/>
      <c r="SM220" s="1535"/>
      <c r="SN220" s="1535"/>
      <c r="SO220" s="1535"/>
      <c r="SP220" s="1535"/>
      <c r="SQ220" s="1535"/>
      <c r="SR220" s="1535"/>
      <c r="SS220" s="1535"/>
      <c r="ST220" s="1535"/>
      <c r="SU220" s="1535"/>
      <c r="SV220" s="1535"/>
      <c r="SW220" s="1535"/>
      <c r="SX220" s="1535"/>
      <c r="SY220" s="1535"/>
      <c r="SZ220" s="1535"/>
      <c r="TA220" s="1535"/>
      <c r="TB220" s="1535"/>
      <c r="TC220" s="1535"/>
      <c r="TD220" s="1535"/>
      <c r="TE220" s="1535"/>
      <c r="TF220" s="1535"/>
      <c r="TG220" s="1535"/>
      <c r="TH220" s="1535"/>
      <c r="TI220" s="1535"/>
      <c r="TJ220" s="1535"/>
      <c r="TK220" s="1535"/>
      <c r="TL220" s="1535"/>
      <c r="TM220" s="1535"/>
      <c r="TN220" s="1535"/>
      <c r="TO220" s="1535"/>
      <c r="TP220" s="1535"/>
      <c r="TQ220" s="1535"/>
      <c r="TR220" s="1535"/>
      <c r="TS220" s="1535"/>
      <c r="TT220" s="1535"/>
      <c r="TU220" s="1535"/>
      <c r="TV220" s="1535"/>
      <c r="TW220" s="1535"/>
      <c r="TX220" s="1535"/>
      <c r="TY220" s="1535"/>
      <c r="TZ220" s="1535"/>
      <c r="UA220" s="1535"/>
      <c r="UB220" s="1535"/>
      <c r="UC220" s="1535"/>
      <c r="UD220" s="1535"/>
      <c r="UE220" s="1535"/>
      <c r="UF220" s="1535"/>
      <c r="UG220" s="1535"/>
      <c r="UH220" s="1535"/>
      <c r="UI220" s="1535"/>
      <c r="UJ220" s="1535"/>
      <c r="UK220" s="1535"/>
      <c r="UL220" s="1535"/>
      <c r="UM220" s="1535"/>
      <c r="UN220" s="1535"/>
      <c r="UO220" s="1535"/>
      <c r="UP220" s="1535"/>
      <c r="UQ220" s="1535"/>
      <c r="UR220" s="1535"/>
      <c r="US220" s="1535"/>
      <c r="UT220" s="1535"/>
      <c r="UU220" s="1535"/>
      <c r="UV220" s="1535"/>
      <c r="UW220" s="1535"/>
      <c r="UX220" s="1535"/>
      <c r="UY220" s="1535"/>
      <c r="UZ220" s="1535"/>
      <c r="VA220" s="1535"/>
      <c r="VB220" s="1535"/>
      <c r="VC220" s="1535"/>
      <c r="VD220" s="1535"/>
      <c r="VE220" s="1535"/>
      <c r="VF220" s="1535"/>
      <c r="VG220" s="1535"/>
      <c r="VH220" s="1535"/>
      <c r="VI220" s="1535"/>
      <c r="VJ220" s="1535"/>
      <c r="VK220" s="1535"/>
      <c r="VL220" s="1535"/>
      <c r="VM220" s="1535"/>
      <c r="VN220" s="1535"/>
      <c r="VO220" s="1535"/>
      <c r="VP220" s="1535"/>
      <c r="VQ220" s="1535"/>
      <c r="VR220" s="1535"/>
      <c r="VS220" s="1535"/>
      <c r="VT220" s="1535"/>
      <c r="VU220" s="1535"/>
      <c r="VV220" s="1535"/>
      <c r="VW220" s="1535"/>
      <c r="VX220" s="1535"/>
      <c r="VY220" s="1535"/>
      <c r="VZ220" s="1535"/>
      <c r="WA220" s="1535"/>
      <c r="WB220" s="1535"/>
      <c r="WC220" s="1535"/>
      <c r="WD220" s="1535"/>
      <c r="WE220" s="1535"/>
      <c r="WF220" s="1535"/>
      <c r="WG220" s="1535"/>
      <c r="WH220" s="1535"/>
      <c r="WI220" s="1535"/>
      <c r="WJ220" s="1535"/>
      <c r="WK220" s="1535"/>
      <c r="WL220" s="1535"/>
      <c r="WM220" s="1535"/>
      <c r="WN220" s="1535"/>
      <c r="WO220" s="1535"/>
      <c r="WP220" s="1535"/>
      <c r="WQ220" s="1535"/>
      <c r="WR220" s="1535"/>
      <c r="WS220" s="1535"/>
      <c r="WT220" s="1535"/>
      <c r="WU220" s="1535"/>
      <c r="WV220" s="1535"/>
      <c r="WW220" s="1535"/>
      <c r="WX220" s="1535"/>
      <c r="WY220" s="1535"/>
      <c r="WZ220" s="1535"/>
      <c r="XA220" s="1535"/>
      <c r="XB220" s="1535"/>
      <c r="XC220" s="1535"/>
      <c r="XD220" s="1535"/>
      <c r="XE220" s="1535"/>
      <c r="XF220" s="1535"/>
      <c r="XG220" s="1535"/>
      <c r="XH220" s="1535"/>
      <c r="XI220" s="1535"/>
      <c r="XJ220" s="1535"/>
      <c r="XK220" s="1535"/>
      <c r="XL220" s="1535"/>
      <c r="XM220" s="1535"/>
      <c r="XN220" s="1535"/>
      <c r="XO220" s="1535"/>
      <c r="XP220" s="1535"/>
      <c r="XQ220" s="1535"/>
      <c r="XR220" s="1535"/>
      <c r="XS220" s="1535"/>
      <c r="XT220" s="1535"/>
      <c r="XU220" s="1535"/>
      <c r="XV220" s="1535"/>
      <c r="XW220" s="1535"/>
      <c r="XX220" s="1535"/>
      <c r="XY220" s="1535"/>
      <c r="XZ220" s="1535"/>
      <c r="YA220" s="1535"/>
      <c r="YB220" s="1535"/>
      <c r="YC220" s="1535"/>
      <c r="YD220" s="1535"/>
      <c r="YE220" s="1535"/>
      <c r="YF220" s="1535"/>
      <c r="YG220" s="1535"/>
      <c r="YH220" s="1535"/>
      <c r="YI220" s="1535"/>
      <c r="YJ220" s="1535"/>
      <c r="YK220" s="1535"/>
      <c r="YL220" s="1535"/>
      <c r="YM220" s="1535"/>
      <c r="YN220" s="1535"/>
      <c r="YO220" s="1535"/>
      <c r="YP220" s="1535"/>
      <c r="YQ220" s="1535"/>
      <c r="YR220" s="1535"/>
      <c r="YS220" s="1535"/>
      <c r="YT220" s="1535"/>
      <c r="YU220" s="1535"/>
      <c r="YV220" s="1535"/>
      <c r="YW220" s="1535"/>
      <c r="YX220" s="1535"/>
      <c r="YY220" s="1535"/>
      <c r="YZ220" s="1535"/>
      <c r="ZA220" s="1535"/>
      <c r="ZB220" s="1535"/>
      <c r="ZC220" s="1535"/>
      <c r="ZD220" s="1535"/>
      <c r="ZE220" s="1535"/>
      <c r="ZF220" s="1535"/>
      <c r="ZG220" s="1535"/>
      <c r="ZH220" s="1535"/>
      <c r="ZI220" s="1535"/>
      <c r="ZJ220" s="1535"/>
      <c r="ZK220" s="1535"/>
      <c r="ZL220" s="1535"/>
      <c r="ZM220" s="1535"/>
      <c r="ZN220" s="1535"/>
      <c r="ZO220" s="1535"/>
      <c r="ZP220" s="1535"/>
      <c r="ZQ220" s="1535"/>
      <c r="ZR220" s="1535"/>
      <c r="ZS220" s="1535"/>
      <c r="ZT220" s="1535"/>
      <c r="ZU220" s="1535"/>
      <c r="ZV220" s="1535"/>
      <c r="ZW220" s="1535"/>
      <c r="ZX220" s="1535"/>
      <c r="ZY220" s="1535"/>
      <c r="ZZ220" s="1535"/>
      <c r="AAA220" s="1535"/>
      <c r="AAB220" s="1535"/>
      <c r="AAC220" s="1535"/>
      <c r="AAD220" s="1535"/>
      <c r="AAE220" s="1535"/>
      <c r="AAF220" s="1535"/>
      <c r="AAG220" s="1535"/>
      <c r="AAH220" s="1535"/>
      <c r="AAI220" s="1535"/>
      <c r="AAJ220" s="1535"/>
      <c r="AAK220" s="1535"/>
      <c r="AAL220" s="1535"/>
      <c r="AAM220" s="1535"/>
      <c r="AAN220" s="1535"/>
      <c r="AAO220" s="1535"/>
      <c r="AAP220" s="1535"/>
      <c r="AAQ220" s="1535"/>
      <c r="AAR220" s="1535"/>
      <c r="AAS220" s="1535"/>
      <c r="AAT220" s="1535"/>
      <c r="AAU220" s="1535"/>
      <c r="AAV220" s="1535"/>
      <c r="AAW220" s="1535"/>
      <c r="AAX220" s="1535"/>
      <c r="AAY220" s="1535"/>
      <c r="AAZ220" s="1535"/>
      <c r="ABA220" s="1535"/>
      <c r="ABB220" s="1535"/>
      <c r="ABC220" s="1535"/>
      <c r="ABD220" s="1535"/>
      <c r="ABE220" s="1535"/>
      <c r="ABF220" s="1535"/>
      <c r="ABG220" s="1535"/>
      <c r="ABH220" s="1535"/>
      <c r="ABI220" s="1535"/>
      <c r="ABJ220" s="1535"/>
      <c r="ABK220" s="1535"/>
      <c r="ABL220" s="1535"/>
      <c r="ABM220" s="1535"/>
      <c r="ABN220" s="1535"/>
      <c r="ABO220" s="1535"/>
      <c r="ABP220" s="1535"/>
      <c r="ABQ220" s="1535"/>
      <c r="ABR220" s="1535"/>
      <c r="ABS220" s="1535"/>
      <c r="ABT220" s="1535"/>
      <c r="ABU220" s="1535"/>
      <c r="ABV220" s="1535"/>
      <c r="ABW220" s="1535"/>
      <c r="ABX220" s="1535"/>
      <c r="ABY220" s="1535"/>
      <c r="ABZ220" s="1535"/>
      <c r="ACA220" s="1535"/>
      <c r="ACB220" s="1535"/>
      <c r="ACC220" s="1535"/>
      <c r="ACD220" s="1535"/>
      <c r="ACE220" s="1535"/>
      <c r="ACF220" s="1535"/>
      <c r="ACG220" s="1535"/>
      <c r="ACH220" s="1535"/>
      <c r="ACI220" s="1535"/>
      <c r="ACJ220" s="1535"/>
      <c r="ACK220" s="1535"/>
      <c r="ACL220" s="1535"/>
      <c r="ACM220" s="1535"/>
      <c r="ACN220" s="1535"/>
      <c r="ACO220" s="1535"/>
      <c r="ACP220" s="1535"/>
      <c r="ACQ220" s="1535"/>
      <c r="ACR220" s="1535"/>
      <c r="ACS220" s="1535"/>
      <c r="ACT220" s="1535"/>
      <c r="ACU220" s="1535"/>
      <c r="ACV220" s="1535"/>
      <c r="ACW220" s="1535"/>
      <c r="ACX220" s="1535"/>
      <c r="ACY220" s="1535"/>
      <c r="ACZ220" s="1535"/>
      <c r="ADA220" s="1535"/>
      <c r="ADB220" s="1535"/>
      <c r="ADC220" s="1535"/>
      <c r="ADD220" s="1535"/>
      <c r="ADE220" s="1535"/>
      <c r="ADF220" s="1535"/>
      <c r="ADG220" s="1535"/>
      <c r="ADH220" s="1535"/>
      <c r="ADI220" s="1535"/>
      <c r="ADJ220" s="1535"/>
      <c r="ADK220" s="1535"/>
      <c r="ADL220" s="1535"/>
      <c r="ADM220" s="1535"/>
      <c r="ADN220" s="1535"/>
      <c r="ADO220" s="1535"/>
      <c r="ADP220" s="1535"/>
      <c r="ADQ220" s="1535"/>
      <c r="ADR220" s="1535"/>
      <c r="ADS220" s="1535"/>
      <c r="ADT220" s="1535"/>
      <c r="ADU220" s="1535"/>
      <c r="ADV220" s="1535"/>
      <c r="ADW220" s="1535"/>
      <c r="ADX220" s="1535"/>
      <c r="ADY220" s="1535"/>
      <c r="ADZ220" s="1535"/>
      <c r="AEA220" s="1535"/>
      <c r="AEB220" s="1535"/>
      <c r="AEC220" s="1535"/>
      <c r="AED220" s="1535"/>
      <c r="AEE220" s="1535"/>
      <c r="AEF220" s="1535"/>
      <c r="AEG220" s="1535"/>
      <c r="AEH220" s="1535"/>
      <c r="AEI220" s="1535"/>
      <c r="AEJ220" s="1535"/>
      <c r="AEK220" s="1535"/>
      <c r="AEL220" s="1535"/>
      <c r="AEM220" s="1535"/>
      <c r="AEN220" s="1535"/>
      <c r="AEO220" s="1535"/>
      <c r="AEP220" s="1535"/>
      <c r="AEQ220" s="1535"/>
      <c r="AER220" s="1535"/>
      <c r="AES220" s="1535"/>
      <c r="AET220" s="1535"/>
      <c r="AEU220" s="1535"/>
      <c r="AEV220" s="1535"/>
      <c r="AEW220" s="1535"/>
      <c r="AEX220" s="1535"/>
      <c r="AEY220" s="1535"/>
      <c r="AEZ220" s="1535"/>
      <c r="AFA220" s="1535"/>
      <c r="AFB220" s="1535"/>
      <c r="AFC220" s="1535"/>
      <c r="AFD220" s="1535"/>
      <c r="AFE220" s="1535"/>
      <c r="AFF220" s="1535"/>
      <c r="AFG220" s="1535"/>
      <c r="AFH220" s="1535"/>
      <c r="AFI220" s="1535"/>
      <c r="AFJ220" s="1535"/>
      <c r="AFK220" s="1535"/>
      <c r="AFL220" s="1535"/>
      <c r="AFM220" s="1535"/>
      <c r="AFN220" s="1535"/>
      <c r="AFO220" s="1535"/>
      <c r="AFP220" s="1535"/>
      <c r="AFQ220" s="1535"/>
      <c r="AFR220" s="1535"/>
      <c r="AFS220" s="1535"/>
      <c r="AFT220" s="1535"/>
      <c r="AFU220" s="1535"/>
      <c r="AFV220" s="1535"/>
      <c r="AFW220" s="1535"/>
      <c r="AFX220" s="1535"/>
      <c r="AFY220" s="1535"/>
      <c r="AFZ220" s="1535"/>
      <c r="AGA220" s="1535"/>
      <c r="AGB220" s="1535"/>
      <c r="AGC220" s="1535"/>
      <c r="AGD220" s="1535"/>
      <c r="AGE220" s="1535"/>
      <c r="AGF220" s="1535"/>
      <c r="AGG220" s="1535"/>
      <c r="AGH220" s="1535"/>
      <c r="AGI220" s="1535"/>
      <c r="AGJ220" s="1535"/>
      <c r="AGK220" s="1535"/>
      <c r="AGL220" s="1535"/>
      <c r="AGM220" s="1535"/>
      <c r="AGN220" s="1535"/>
      <c r="AGO220" s="1535"/>
      <c r="AGP220" s="1535"/>
      <c r="AGQ220" s="1535"/>
      <c r="AGR220" s="1535"/>
      <c r="AGS220" s="1535"/>
      <c r="AGT220" s="1535"/>
      <c r="AGU220" s="1535"/>
      <c r="AGV220" s="1535"/>
      <c r="AGW220" s="1535"/>
      <c r="AGX220" s="1535"/>
      <c r="AGY220" s="1535"/>
      <c r="AGZ220" s="1535"/>
      <c r="AHA220" s="1535"/>
      <c r="AHB220" s="1535"/>
      <c r="AHC220" s="1535"/>
      <c r="AHD220" s="1535"/>
      <c r="AHE220" s="1535"/>
      <c r="AHF220" s="1535"/>
      <c r="AHG220" s="1535"/>
      <c r="AHH220" s="1535"/>
      <c r="AHI220" s="1535"/>
      <c r="AHJ220" s="1535"/>
      <c r="AHK220" s="1535"/>
      <c r="AHL220" s="1535"/>
      <c r="AHM220" s="1535"/>
      <c r="AHN220" s="1535"/>
      <c r="AHO220" s="1535"/>
      <c r="AHP220" s="1535"/>
      <c r="AHQ220" s="1535"/>
      <c r="AHR220" s="1535"/>
      <c r="AHS220" s="1535"/>
      <c r="AHT220" s="1535"/>
      <c r="AHU220" s="1535"/>
      <c r="AHV220" s="1535"/>
      <c r="AHW220" s="1535"/>
      <c r="AHX220" s="1535"/>
      <c r="AHY220" s="1535"/>
      <c r="AHZ220" s="1535"/>
      <c r="AIA220" s="1535"/>
      <c r="AIB220" s="1535"/>
      <c r="AIC220" s="1535"/>
      <c r="AID220" s="1535"/>
      <c r="AIE220" s="1535"/>
      <c r="AIF220" s="1535"/>
      <c r="AIG220" s="1535"/>
      <c r="AIH220" s="1535"/>
      <c r="AII220" s="1535"/>
      <c r="AIJ220" s="1535"/>
      <c r="AIK220" s="1535"/>
      <c r="AIL220" s="1535"/>
      <c r="AIM220" s="1535"/>
      <c r="AIN220" s="1535"/>
      <c r="AIO220" s="1535"/>
      <c r="AIP220" s="1535"/>
      <c r="AIQ220" s="1535"/>
      <c r="AIR220" s="1535"/>
      <c r="AIS220" s="1535"/>
      <c r="AIT220" s="1535"/>
      <c r="AIU220" s="1535"/>
      <c r="AIV220" s="1535"/>
      <c r="AIW220" s="1535"/>
      <c r="AIX220" s="1535"/>
      <c r="AIY220" s="1535"/>
      <c r="AIZ220" s="1535"/>
      <c r="AJA220" s="1535"/>
      <c r="AJB220" s="1535"/>
      <c r="AJC220" s="1535"/>
      <c r="AJD220" s="1535"/>
      <c r="AJE220" s="1535"/>
      <c r="AJF220" s="1535"/>
      <c r="AJG220" s="1535"/>
      <c r="AJH220" s="1535"/>
      <c r="AJI220" s="1535"/>
      <c r="AJJ220" s="1535"/>
      <c r="AJK220" s="1535"/>
      <c r="AJL220" s="1535"/>
      <c r="AJM220" s="1535"/>
      <c r="AJN220" s="1535"/>
      <c r="AJO220" s="1535"/>
      <c r="AJP220" s="1535"/>
      <c r="AJQ220" s="1535"/>
      <c r="AJR220" s="1535"/>
      <c r="AJS220" s="1535"/>
      <c r="AJT220" s="1535"/>
      <c r="AJU220" s="1535"/>
      <c r="AJV220" s="1535"/>
      <c r="AJW220" s="1535"/>
      <c r="AJX220" s="1535"/>
      <c r="AJY220" s="1535"/>
      <c r="AJZ220" s="1535"/>
      <c r="AKA220" s="1535"/>
      <c r="AKB220" s="1535"/>
      <c r="AKC220" s="1535"/>
      <c r="AKD220" s="1535"/>
      <c r="AKE220" s="1535"/>
      <c r="AKF220" s="1535"/>
      <c r="AKG220" s="1535"/>
      <c r="AKH220" s="1535"/>
      <c r="AKI220" s="1535"/>
      <c r="AKJ220" s="1535"/>
      <c r="AKK220" s="1535"/>
      <c r="AKL220" s="1535"/>
      <c r="AKM220" s="1535"/>
      <c r="AKN220" s="1535"/>
      <c r="AKO220" s="1535"/>
      <c r="AKP220" s="1535"/>
      <c r="AKQ220" s="1535"/>
      <c r="AKR220" s="1535"/>
      <c r="AKS220" s="1535"/>
      <c r="AKT220" s="1535"/>
      <c r="AKU220" s="1535"/>
      <c r="AKV220" s="1535"/>
      <c r="AKW220" s="1535"/>
      <c r="AKX220" s="1535"/>
      <c r="AKY220" s="1535"/>
      <c r="AKZ220" s="1535"/>
      <c r="ALA220" s="1535"/>
      <c r="ALB220" s="1535"/>
      <c r="ALC220" s="1535"/>
      <c r="ALD220" s="1535"/>
      <c r="ALE220" s="1535"/>
      <c r="ALF220" s="1535"/>
      <c r="ALG220" s="1535"/>
      <c r="ALH220" s="1535"/>
      <c r="ALI220" s="1535"/>
      <c r="ALJ220" s="1535"/>
      <c r="ALK220" s="1535"/>
      <c r="ALL220" s="1535"/>
      <c r="ALM220" s="1535"/>
      <c r="ALN220" s="1535"/>
      <c r="ALO220" s="1535"/>
      <c r="ALP220" s="1535"/>
      <c r="ALQ220" s="1535"/>
      <c r="ALR220" s="1535"/>
      <c r="ALS220" s="1535"/>
      <c r="ALT220" s="1535"/>
      <c r="ALU220" s="1535"/>
      <c r="ALV220" s="1535"/>
      <c r="ALW220" s="1535"/>
      <c r="ALX220" s="1535"/>
      <c r="ALY220" s="1535"/>
      <c r="ALZ220" s="1535"/>
      <c r="AMA220" s="1535"/>
      <c r="AMB220" s="1535"/>
      <c r="AMC220" s="1535"/>
      <c r="AMD220" s="1535"/>
      <c r="AME220" s="1535"/>
      <c r="AMF220" s="1535"/>
      <c r="AMG220" s="1535"/>
      <c r="AMH220" s="1535"/>
      <c r="AMI220" s="1535"/>
      <c r="AMJ220" s="1535"/>
      <c r="AMK220" s="1535"/>
      <c r="AML220" s="1535"/>
      <c r="AMM220" s="1535"/>
      <c r="AMN220" s="1535"/>
      <c r="AMO220" s="1535"/>
      <c r="AMP220" s="1535"/>
      <c r="AMQ220" s="1535"/>
      <c r="AMR220" s="1535"/>
      <c r="AMS220" s="1535"/>
      <c r="AMT220" s="1535"/>
      <c r="AMU220" s="1535"/>
      <c r="AMV220" s="1535"/>
      <c r="AMW220" s="1535"/>
      <c r="AMX220" s="1535"/>
      <c r="AMY220" s="1535"/>
      <c r="AMZ220" s="1535"/>
      <c r="ANA220" s="1535"/>
      <c r="ANB220" s="1535"/>
      <c r="ANC220" s="1535"/>
      <c r="AND220" s="1535"/>
      <c r="ANE220" s="1535"/>
      <c r="ANF220" s="1535"/>
      <c r="ANG220" s="1535"/>
      <c r="ANH220" s="1535"/>
      <c r="ANI220" s="1535"/>
      <c r="ANJ220" s="1535"/>
      <c r="ANK220" s="1535"/>
      <c r="ANL220" s="1535"/>
      <c r="ANM220" s="1535"/>
      <c r="ANN220" s="1535"/>
      <c r="ANO220" s="1535"/>
      <c r="ANP220" s="1535"/>
      <c r="ANQ220" s="1535"/>
      <c r="ANR220" s="1535"/>
      <c r="ANS220" s="1535"/>
      <c r="ANT220" s="1535"/>
      <c r="ANU220" s="1535"/>
      <c r="ANV220" s="1535"/>
      <c r="ANW220" s="1535"/>
      <c r="ANX220" s="1535"/>
      <c r="ANY220" s="1535"/>
      <c r="ANZ220" s="1535"/>
      <c r="AOA220" s="1535"/>
      <c r="AOB220" s="1535"/>
      <c r="AOC220" s="1535"/>
      <c r="AOD220" s="1535"/>
      <c r="AOE220" s="1535"/>
      <c r="AOF220" s="1535"/>
      <c r="AOG220" s="1535"/>
      <c r="AOH220" s="1535"/>
      <c r="AOI220" s="1535"/>
      <c r="AOJ220" s="1535"/>
      <c r="AOK220" s="1535"/>
      <c r="AOL220" s="1535"/>
      <c r="AOM220" s="1535"/>
      <c r="AON220" s="1535"/>
      <c r="AOO220" s="1535"/>
      <c r="AOP220" s="1535"/>
      <c r="AOQ220" s="1535"/>
      <c r="AOR220" s="1535"/>
      <c r="AOS220" s="1535"/>
      <c r="AOT220" s="1535"/>
      <c r="AOU220" s="1535"/>
      <c r="AOV220" s="1535"/>
      <c r="AOW220" s="1535"/>
      <c r="AOX220" s="1535"/>
      <c r="AOY220" s="1535"/>
      <c r="AOZ220" s="1535"/>
      <c r="APA220" s="1535"/>
      <c r="APB220" s="1535"/>
      <c r="APC220" s="1535"/>
      <c r="APD220" s="1535"/>
      <c r="APE220" s="1535"/>
      <c r="APF220" s="1535"/>
      <c r="APG220" s="1535"/>
      <c r="APH220" s="1535"/>
      <c r="API220" s="1535"/>
      <c r="APJ220" s="1535"/>
      <c r="APK220" s="1535"/>
      <c r="APL220" s="1535"/>
      <c r="APM220" s="1535"/>
      <c r="APN220" s="1535"/>
      <c r="APO220" s="1535"/>
      <c r="APP220" s="1535"/>
      <c r="APQ220" s="1535"/>
      <c r="APR220" s="1535"/>
      <c r="APS220" s="1535"/>
      <c r="APT220" s="1535"/>
      <c r="APU220" s="1535"/>
      <c r="APV220" s="1535"/>
      <c r="APW220" s="1535"/>
      <c r="APX220" s="1535"/>
      <c r="APY220" s="1535"/>
      <c r="APZ220" s="1535"/>
      <c r="AQA220" s="1535"/>
      <c r="AQB220" s="1535"/>
      <c r="AQC220" s="1535"/>
      <c r="AQD220" s="1535"/>
      <c r="AQE220" s="1535"/>
      <c r="AQF220" s="1535"/>
      <c r="AQG220" s="1535"/>
      <c r="AQH220" s="1535"/>
      <c r="AQI220" s="1535"/>
      <c r="AQJ220" s="1535"/>
      <c r="AQK220" s="1535"/>
      <c r="AQL220" s="1535"/>
      <c r="AQM220" s="1535"/>
      <c r="AQN220" s="1535"/>
      <c r="AQO220" s="1535"/>
      <c r="AQP220" s="1535"/>
      <c r="AQQ220" s="1535"/>
      <c r="AQR220" s="1535"/>
      <c r="AQS220" s="1535"/>
      <c r="AQT220" s="1535"/>
      <c r="AQU220" s="1535"/>
      <c r="AQV220" s="1535"/>
      <c r="AQW220" s="1535"/>
      <c r="AQX220" s="1535"/>
      <c r="AQY220" s="1535"/>
      <c r="AQZ220" s="1535"/>
      <c r="ARA220" s="1535"/>
      <c r="ARB220" s="1535"/>
      <c r="ARC220" s="1535"/>
      <c r="ARD220" s="1535"/>
      <c r="ARE220" s="1535"/>
      <c r="ARF220" s="1535"/>
      <c r="ARG220" s="1535"/>
      <c r="ARH220" s="1535"/>
      <c r="ARI220" s="1535"/>
      <c r="ARJ220" s="1535"/>
      <c r="ARK220" s="1535"/>
      <c r="ARL220" s="1535"/>
      <c r="ARM220" s="1535"/>
      <c r="ARN220" s="1535"/>
      <c r="ARO220" s="1535"/>
      <c r="ARP220" s="1535"/>
      <c r="ARQ220" s="1535"/>
      <c r="ARR220" s="1535"/>
      <c r="ARS220" s="1535"/>
      <c r="ART220" s="1535"/>
      <c r="ARU220" s="1535"/>
      <c r="ARV220" s="1535"/>
      <c r="ARW220" s="1535"/>
      <c r="ARX220" s="1535"/>
      <c r="ARY220" s="1535"/>
      <c r="ARZ220" s="1535"/>
      <c r="ASA220" s="1535"/>
      <c r="ASB220" s="1535"/>
      <c r="ASC220" s="1535"/>
      <c r="ASD220" s="1535"/>
      <c r="ASE220" s="1535"/>
      <c r="ASF220" s="1535"/>
      <c r="ASG220" s="1535"/>
      <c r="ASH220" s="1535"/>
      <c r="ASI220" s="1535"/>
      <c r="ASJ220" s="1535"/>
      <c r="ASK220" s="1535"/>
      <c r="ASL220" s="1535"/>
      <c r="ASM220" s="1535"/>
      <c r="ASN220" s="1535"/>
      <c r="ASO220" s="1535"/>
      <c r="ASP220" s="1535"/>
      <c r="ASQ220" s="1535"/>
      <c r="ASR220" s="1535"/>
      <c r="ASS220" s="1535"/>
      <c r="AST220" s="1535"/>
      <c r="ASU220" s="1535"/>
      <c r="ASV220" s="1535"/>
      <c r="ASW220" s="1535"/>
      <c r="ASX220" s="1535"/>
      <c r="ASY220" s="1535"/>
      <c r="ASZ220" s="1535"/>
      <c r="ATA220" s="1535"/>
      <c r="ATB220" s="1535"/>
      <c r="ATC220" s="1535"/>
      <c r="ATD220" s="1535"/>
      <c r="ATE220" s="1535"/>
      <c r="ATF220" s="1535"/>
      <c r="ATG220" s="1535"/>
      <c r="ATH220" s="1535"/>
      <c r="ATI220" s="1535"/>
      <c r="ATJ220" s="1535"/>
      <c r="ATK220" s="1535"/>
      <c r="ATL220" s="1535"/>
      <c r="ATM220" s="1535"/>
      <c r="ATN220" s="1535"/>
      <c r="ATO220" s="1535"/>
      <c r="ATP220" s="1535"/>
      <c r="ATQ220" s="1535"/>
      <c r="ATR220" s="1535"/>
      <c r="ATS220" s="1535"/>
      <c r="ATT220" s="1535"/>
      <c r="ATU220" s="1535"/>
      <c r="ATV220" s="1535"/>
      <c r="ATW220" s="1535"/>
      <c r="ATX220" s="1535"/>
      <c r="ATY220" s="1535"/>
      <c r="ATZ220" s="1535"/>
      <c r="AUA220" s="1535"/>
      <c r="AUB220" s="1535"/>
      <c r="AUC220" s="1535"/>
      <c r="AUD220" s="1535"/>
      <c r="AUE220" s="1535"/>
      <c r="AUF220" s="1535"/>
      <c r="AUG220" s="1535"/>
      <c r="AUH220" s="1535"/>
      <c r="AUI220" s="1535"/>
      <c r="AUJ220" s="1535"/>
      <c r="AUK220" s="1535"/>
      <c r="AUL220" s="1535"/>
      <c r="AUM220" s="1535"/>
      <c r="AUN220" s="1535"/>
      <c r="AUO220" s="1535"/>
      <c r="AUP220" s="1535"/>
      <c r="AUQ220" s="1535"/>
      <c r="AUR220" s="1535"/>
      <c r="AUS220" s="1535"/>
      <c r="AUT220" s="1535"/>
      <c r="AUU220" s="1535"/>
      <c r="AUV220" s="1535"/>
      <c r="AUW220" s="1535"/>
      <c r="AUX220" s="1535"/>
      <c r="AUY220" s="1535"/>
      <c r="AUZ220" s="1535"/>
      <c r="AVA220" s="1535"/>
      <c r="AVB220" s="1535"/>
      <c r="AVC220" s="1535"/>
      <c r="AVD220" s="1535"/>
      <c r="AVE220" s="1535"/>
      <c r="AVF220" s="1535"/>
      <c r="AVG220" s="1535"/>
      <c r="AVH220" s="1535"/>
      <c r="AVI220" s="1535"/>
      <c r="AVJ220" s="1535"/>
      <c r="AVK220" s="1535"/>
      <c r="AVL220" s="1535"/>
      <c r="AVM220" s="1535"/>
      <c r="AVN220" s="1535"/>
      <c r="AVO220" s="1535"/>
      <c r="AVP220" s="1535"/>
      <c r="AVQ220" s="1535"/>
      <c r="AVR220" s="1535"/>
      <c r="AVS220" s="1535"/>
      <c r="AVT220" s="1535"/>
      <c r="AVU220" s="1535"/>
      <c r="AVV220" s="1535"/>
      <c r="AVW220" s="1535"/>
      <c r="AVX220" s="1535"/>
      <c r="AVY220" s="1535"/>
      <c r="AVZ220" s="1535"/>
      <c r="AWA220" s="1535"/>
      <c r="AWB220" s="1535"/>
      <c r="AWC220" s="1535"/>
      <c r="AWD220" s="1535"/>
      <c r="AWE220" s="1535"/>
      <c r="AWF220" s="1535"/>
      <c r="AWG220" s="1535"/>
      <c r="AWH220" s="1535"/>
      <c r="AWI220" s="1535"/>
      <c r="AWJ220" s="1535"/>
      <c r="AWK220" s="1535"/>
      <c r="AWL220" s="1535"/>
      <c r="AWM220" s="1535"/>
      <c r="AWN220" s="1535"/>
      <c r="AWO220" s="1535"/>
      <c r="AWP220" s="1535"/>
      <c r="AWQ220" s="1535"/>
      <c r="AWR220" s="1535"/>
      <c r="AWS220" s="1535"/>
      <c r="AWT220" s="1535"/>
      <c r="AWU220" s="1535"/>
      <c r="AWV220" s="1535"/>
      <c r="AWW220" s="1535"/>
      <c r="AWX220" s="1535"/>
      <c r="AWY220" s="1535"/>
      <c r="AWZ220" s="1535"/>
      <c r="AXA220" s="1535"/>
      <c r="AXB220" s="1535"/>
      <c r="AXC220" s="1535"/>
      <c r="AXD220" s="1535"/>
      <c r="AXE220" s="1535"/>
      <c r="AXF220" s="1535"/>
      <c r="AXG220" s="1535"/>
      <c r="AXH220" s="1535"/>
      <c r="AXI220" s="1535"/>
      <c r="AXJ220" s="1535"/>
      <c r="AXK220" s="1535"/>
      <c r="AXL220" s="1535"/>
      <c r="AXM220" s="1535"/>
      <c r="AXN220" s="1535"/>
      <c r="AXO220" s="1535"/>
      <c r="AXP220" s="1535"/>
      <c r="AXQ220" s="1535"/>
      <c r="AXR220" s="1535"/>
      <c r="AXS220" s="1535"/>
      <c r="AXT220" s="1535"/>
      <c r="AXU220" s="1535"/>
      <c r="AXV220" s="1535"/>
      <c r="AXW220" s="1535"/>
      <c r="AXX220" s="1535"/>
      <c r="AXY220" s="1535"/>
      <c r="AXZ220" s="1535"/>
      <c r="AYA220" s="1535"/>
      <c r="AYB220" s="1535"/>
      <c r="AYC220" s="1535"/>
      <c r="AYD220" s="1535"/>
      <c r="AYE220" s="1535"/>
      <c r="AYF220" s="1535"/>
      <c r="AYG220" s="1535"/>
      <c r="AYH220" s="1535"/>
      <c r="AYI220" s="1535"/>
      <c r="AYJ220" s="1535"/>
      <c r="AYK220" s="1535"/>
      <c r="AYL220" s="1535"/>
      <c r="AYM220" s="1535"/>
      <c r="AYN220" s="1535"/>
      <c r="AYO220" s="1535"/>
      <c r="AYP220" s="1535"/>
      <c r="AYQ220" s="1535"/>
      <c r="AYR220" s="1535"/>
      <c r="AYS220" s="1535"/>
      <c r="AYT220" s="1535"/>
      <c r="AYU220" s="1535"/>
      <c r="AYV220" s="1535"/>
      <c r="AYW220" s="1535"/>
      <c r="AYX220" s="1535"/>
      <c r="AYY220" s="1535"/>
      <c r="AYZ220" s="1535"/>
      <c r="AZA220" s="1535"/>
      <c r="AZB220" s="1535"/>
      <c r="AZC220" s="1535"/>
      <c r="AZD220" s="1535"/>
      <c r="AZE220" s="1535"/>
      <c r="AZF220" s="1535"/>
      <c r="AZG220" s="1535"/>
      <c r="AZH220" s="1535"/>
      <c r="AZI220" s="1535"/>
      <c r="AZJ220" s="1535"/>
      <c r="AZK220" s="1535"/>
      <c r="AZL220" s="1535"/>
      <c r="AZM220" s="1535"/>
      <c r="AZN220" s="1535"/>
      <c r="AZO220" s="1535"/>
      <c r="AZP220" s="1535"/>
      <c r="AZQ220" s="1535"/>
      <c r="AZR220" s="1535"/>
      <c r="AZS220" s="1535"/>
      <c r="AZT220" s="1535"/>
      <c r="AZU220" s="1535"/>
      <c r="AZV220" s="1535"/>
      <c r="AZW220" s="1535"/>
      <c r="AZX220" s="1535"/>
      <c r="AZY220" s="1535"/>
      <c r="AZZ220" s="1535"/>
      <c r="BAA220" s="1535"/>
      <c r="BAB220" s="1535"/>
      <c r="BAC220" s="1535"/>
      <c r="BAD220" s="1535"/>
      <c r="BAE220" s="1535"/>
      <c r="BAF220" s="1535"/>
      <c r="BAG220" s="1535"/>
      <c r="BAH220" s="1535"/>
      <c r="BAI220" s="1535"/>
      <c r="BAJ220" s="1535"/>
      <c r="BAK220" s="1535"/>
      <c r="BAL220" s="1535"/>
      <c r="BAM220" s="1535"/>
      <c r="BAN220" s="1535"/>
      <c r="BAO220" s="1535"/>
      <c r="BAP220" s="1535"/>
      <c r="BAQ220" s="1535"/>
      <c r="BAR220" s="1535"/>
      <c r="BAS220" s="1535"/>
      <c r="BAT220" s="1535"/>
      <c r="BAU220" s="1535"/>
      <c r="BAV220" s="1535"/>
      <c r="BAW220" s="1535"/>
      <c r="BAX220" s="1535"/>
      <c r="BAY220" s="1535"/>
      <c r="BAZ220" s="1535"/>
      <c r="BBA220" s="1535"/>
      <c r="BBB220" s="1535"/>
      <c r="BBC220" s="1535"/>
      <c r="BBD220" s="1535"/>
      <c r="BBE220" s="1535"/>
      <c r="BBF220" s="1535"/>
      <c r="BBG220" s="1535"/>
      <c r="BBH220" s="1535"/>
      <c r="BBI220" s="1535"/>
      <c r="BBJ220" s="1535"/>
      <c r="BBK220" s="1535"/>
      <c r="BBL220" s="1535"/>
      <c r="BBM220" s="1535"/>
      <c r="BBN220" s="1535"/>
      <c r="BBO220" s="1535"/>
      <c r="BBP220" s="1535"/>
      <c r="BBQ220" s="1535"/>
      <c r="BBR220" s="1535"/>
      <c r="BBS220" s="1535"/>
      <c r="BBT220" s="1535"/>
      <c r="BBU220" s="1535"/>
      <c r="BBV220" s="1535"/>
      <c r="BBW220" s="1535"/>
      <c r="BBX220" s="1535"/>
      <c r="BBY220" s="1535"/>
      <c r="BBZ220" s="1535"/>
      <c r="BCA220" s="1535"/>
      <c r="BCB220" s="1535"/>
      <c r="BCC220" s="1535"/>
      <c r="BCD220" s="1535"/>
      <c r="BCE220" s="1535"/>
      <c r="BCF220" s="1535"/>
      <c r="BCG220" s="1535"/>
      <c r="BCH220" s="1535"/>
      <c r="BCI220" s="1535"/>
      <c r="BCJ220" s="1535"/>
      <c r="BCK220" s="1535"/>
      <c r="BCL220" s="1535"/>
      <c r="BCM220" s="1535"/>
      <c r="BCN220" s="1535"/>
      <c r="BCO220" s="1535"/>
      <c r="BCP220" s="1535"/>
      <c r="BCQ220" s="1535"/>
      <c r="BCR220" s="1535"/>
      <c r="BCS220" s="1535"/>
      <c r="BCT220" s="1535"/>
      <c r="BCU220" s="1535"/>
      <c r="BCV220" s="1535"/>
      <c r="BCW220" s="1535"/>
      <c r="BCX220" s="1535"/>
      <c r="BCY220" s="1535"/>
      <c r="BCZ220" s="1535"/>
      <c r="BDA220" s="1535"/>
      <c r="BDB220" s="1535"/>
      <c r="BDC220" s="1535"/>
      <c r="BDD220" s="1535"/>
      <c r="BDE220" s="1535"/>
      <c r="BDF220" s="1535"/>
      <c r="BDG220" s="1535"/>
      <c r="BDH220" s="1535"/>
      <c r="BDI220" s="1535"/>
      <c r="BDJ220" s="1535"/>
      <c r="BDK220" s="1535"/>
      <c r="BDL220" s="1535"/>
      <c r="BDM220" s="1535"/>
      <c r="BDN220" s="1535"/>
      <c r="BDO220" s="1535"/>
      <c r="BDP220" s="1535"/>
      <c r="BDQ220" s="1535"/>
      <c r="BDR220" s="1535"/>
      <c r="BDS220" s="1535"/>
      <c r="BDT220" s="1535"/>
      <c r="BDU220" s="1535"/>
      <c r="BDV220" s="1535"/>
      <c r="BDW220" s="1535"/>
      <c r="BDX220" s="1535"/>
      <c r="BDY220" s="1535"/>
      <c r="BDZ220" s="1535"/>
      <c r="BEA220" s="1535"/>
      <c r="BEB220" s="1535"/>
      <c r="BEC220" s="1535"/>
      <c r="BED220" s="1535"/>
      <c r="BEE220" s="1535"/>
      <c r="BEF220" s="1535"/>
      <c r="BEG220" s="1535"/>
      <c r="BEH220" s="1535"/>
      <c r="BEI220" s="1535"/>
      <c r="BEJ220" s="1535"/>
      <c r="BEK220" s="1535"/>
      <c r="BEL220" s="1535"/>
      <c r="BEM220" s="1535"/>
      <c r="BEN220" s="1535"/>
      <c r="BEO220" s="1535"/>
      <c r="BEP220" s="1535"/>
      <c r="BEQ220" s="1535"/>
      <c r="BER220" s="1535"/>
      <c r="BES220" s="1535"/>
      <c r="BET220" s="1535"/>
      <c r="BEU220" s="1535"/>
      <c r="BEV220" s="1535"/>
      <c r="BEW220" s="1535"/>
      <c r="BEX220" s="1535"/>
      <c r="BEY220" s="1535"/>
      <c r="BEZ220" s="1535"/>
      <c r="BFA220" s="1535"/>
      <c r="BFB220" s="1535"/>
      <c r="BFC220" s="1535"/>
      <c r="BFD220" s="1535"/>
      <c r="BFE220" s="1535"/>
      <c r="BFF220" s="1535"/>
      <c r="BFG220" s="1535"/>
      <c r="BFH220" s="1535"/>
      <c r="BFI220" s="1535"/>
      <c r="BFJ220" s="1535"/>
      <c r="BFK220" s="1535"/>
      <c r="BFL220" s="1535"/>
      <c r="BFM220" s="1535"/>
      <c r="BFN220" s="1535"/>
      <c r="BFO220" s="1535"/>
      <c r="BFP220" s="1535"/>
      <c r="BFQ220" s="1535"/>
      <c r="BFR220" s="1535"/>
      <c r="BFS220" s="1535"/>
      <c r="BFT220" s="1535"/>
      <c r="BFU220" s="1535"/>
      <c r="BFV220" s="1535"/>
      <c r="BFW220" s="1535"/>
      <c r="BFX220" s="1535"/>
      <c r="BFY220" s="1535"/>
      <c r="BFZ220" s="1535"/>
      <c r="BGA220" s="1535"/>
      <c r="BGB220" s="1535"/>
      <c r="BGC220" s="1535"/>
      <c r="BGD220" s="1535"/>
      <c r="BGE220" s="1535"/>
      <c r="BGF220" s="1535"/>
      <c r="BGG220" s="1535"/>
      <c r="BGH220" s="1535"/>
      <c r="BGI220" s="1535"/>
      <c r="BGJ220" s="1535"/>
      <c r="BGK220" s="1535"/>
      <c r="BGL220" s="1535"/>
      <c r="BGM220" s="1535"/>
      <c r="BGN220" s="1535"/>
      <c r="BGO220" s="1535"/>
      <c r="BGP220" s="1535"/>
      <c r="BGQ220" s="1535"/>
      <c r="BGR220" s="1535"/>
      <c r="BGS220" s="1535"/>
      <c r="BGT220" s="1535"/>
      <c r="BGU220" s="1535"/>
      <c r="BGV220" s="1535"/>
      <c r="BGW220" s="1535"/>
      <c r="BGX220" s="1535"/>
      <c r="BGY220" s="1535"/>
      <c r="BGZ220" s="1535"/>
      <c r="BHA220" s="1535"/>
      <c r="BHB220" s="1535"/>
      <c r="BHC220" s="1535"/>
      <c r="BHD220" s="1535"/>
      <c r="BHE220" s="1535"/>
      <c r="BHF220" s="1535"/>
      <c r="BHG220" s="1535"/>
      <c r="BHH220" s="1535"/>
      <c r="BHI220" s="1535"/>
      <c r="BHJ220" s="1535"/>
      <c r="BHK220" s="1535"/>
      <c r="BHL220" s="1535"/>
      <c r="BHM220" s="1535"/>
      <c r="BHN220" s="1535"/>
      <c r="BHO220" s="1535"/>
      <c r="BHP220" s="1535"/>
      <c r="BHQ220" s="1535"/>
      <c r="BHR220" s="1535"/>
      <c r="BHS220" s="1535"/>
      <c r="BHT220" s="1535"/>
      <c r="BHU220" s="1535"/>
      <c r="BHV220" s="1535"/>
      <c r="BHW220" s="1535"/>
      <c r="BHX220" s="1535"/>
      <c r="BHY220" s="1535"/>
      <c r="BHZ220" s="1535"/>
      <c r="BIA220" s="1535"/>
      <c r="BIB220" s="1535"/>
      <c r="BIC220" s="1535"/>
      <c r="BID220" s="1535"/>
      <c r="BIE220" s="1535"/>
      <c r="BIF220" s="1535"/>
      <c r="BIG220" s="1535"/>
      <c r="BIH220" s="1535"/>
      <c r="BII220" s="1535"/>
      <c r="BIJ220" s="1535"/>
      <c r="BIK220" s="1535"/>
      <c r="BIL220" s="1535"/>
      <c r="BIM220" s="1535"/>
      <c r="BIN220" s="1535"/>
      <c r="BIO220" s="1535"/>
      <c r="BIP220" s="1535"/>
      <c r="BIQ220" s="1535"/>
      <c r="BIR220" s="1535"/>
      <c r="BIS220" s="1535"/>
      <c r="BIT220" s="1535"/>
      <c r="BIU220" s="1535"/>
      <c r="BIV220" s="1535"/>
      <c r="BIW220" s="1535"/>
      <c r="BIX220" s="1535"/>
      <c r="BIY220" s="1535"/>
      <c r="BIZ220" s="1535"/>
      <c r="BJA220" s="1535"/>
      <c r="BJB220" s="1535"/>
      <c r="BJC220" s="1535"/>
      <c r="BJD220" s="1535"/>
      <c r="BJE220" s="1535"/>
      <c r="BJF220" s="1535"/>
      <c r="BJG220" s="1535"/>
      <c r="BJH220" s="1535"/>
      <c r="BJI220" s="1535"/>
      <c r="BJJ220" s="1535"/>
      <c r="BJK220" s="1535"/>
      <c r="BJL220" s="1535"/>
      <c r="BJM220" s="1535"/>
      <c r="BJN220" s="1535"/>
      <c r="BJO220" s="1535"/>
      <c r="BJP220" s="1535"/>
      <c r="BJQ220" s="1535"/>
      <c r="BJR220" s="1535"/>
      <c r="BJS220" s="1535"/>
      <c r="BJT220" s="1535"/>
      <c r="BJU220" s="1535"/>
      <c r="BJV220" s="1535"/>
      <c r="BJW220" s="1535"/>
      <c r="BJX220" s="1535"/>
      <c r="BJY220" s="1535"/>
      <c r="BJZ220" s="1535"/>
      <c r="BKA220" s="1535"/>
      <c r="BKB220" s="1535"/>
      <c r="BKC220" s="1535"/>
      <c r="BKD220" s="1535"/>
      <c r="BKE220" s="1535"/>
      <c r="BKF220" s="1535"/>
      <c r="BKG220" s="1535"/>
      <c r="BKH220" s="1535"/>
      <c r="BKI220" s="1535"/>
      <c r="BKJ220" s="1535"/>
      <c r="BKK220" s="1535"/>
      <c r="BKL220" s="1535"/>
      <c r="BKM220" s="1535"/>
      <c r="BKN220" s="1535"/>
      <c r="BKO220" s="1535"/>
      <c r="BKP220" s="1535"/>
      <c r="BKQ220" s="1535"/>
      <c r="BKR220" s="1535"/>
      <c r="BKS220" s="1535"/>
      <c r="BKT220" s="1535"/>
      <c r="BKU220" s="1535"/>
      <c r="BKV220" s="1535"/>
      <c r="BKW220" s="1535"/>
      <c r="BKX220" s="1535"/>
      <c r="BKY220" s="1535"/>
      <c r="BKZ220" s="1535"/>
      <c r="BLA220" s="1535"/>
      <c r="BLB220" s="1535"/>
      <c r="BLC220" s="1535"/>
      <c r="BLD220" s="1535"/>
      <c r="BLE220" s="1535"/>
      <c r="BLF220" s="1535"/>
      <c r="BLG220" s="1535"/>
      <c r="BLH220" s="1535"/>
      <c r="BLI220" s="1535"/>
      <c r="BLJ220" s="1535"/>
      <c r="BLK220" s="1535"/>
      <c r="BLL220" s="1535"/>
      <c r="BLM220" s="1535"/>
      <c r="BLN220" s="1535"/>
      <c r="BLO220" s="1535"/>
      <c r="BLP220" s="1535"/>
      <c r="BLQ220" s="1535"/>
      <c r="BLR220" s="1535"/>
      <c r="BLS220" s="1535"/>
      <c r="BLT220" s="1535"/>
      <c r="BLU220" s="1535"/>
      <c r="BLV220" s="1535"/>
      <c r="BLW220" s="1535"/>
      <c r="BLX220" s="1535"/>
      <c r="BLY220" s="1535"/>
      <c r="BLZ220" s="1535"/>
      <c r="BMA220" s="1535"/>
      <c r="BMB220" s="1535"/>
      <c r="BMC220" s="1535"/>
      <c r="BMD220" s="1535"/>
      <c r="BME220" s="1535"/>
      <c r="BMF220" s="1535"/>
      <c r="BMG220" s="1535"/>
      <c r="BMH220" s="1535"/>
      <c r="BMI220" s="1535"/>
      <c r="BMJ220" s="1535"/>
      <c r="BMK220" s="1535"/>
      <c r="BML220" s="1535"/>
      <c r="BMM220" s="1535"/>
      <c r="BMN220" s="1535"/>
      <c r="BMO220" s="1535"/>
      <c r="BMP220" s="1535"/>
      <c r="BMQ220" s="1535"/>
      <c r="BMR220" s="1535"/>
      <c r="BMS220" s="1535"/>
      <c r="BMT220" s="1535"/>
      <c r="BMU220" s="1535"/>
      <c r="BMV220" s="1535"/>
      <c r="BMW220" s="1535"/>
      <c r="BMX220" s="1535"/>
      <c r="BMY220" s="1535"/>
      <c r="BMZ220" s="1535"/>
      <c r="BNA220" s="1535"/>
      <c r="BNB220" s="1535"/>
      <c r="BNC220" s="1535"/>
      <c r="BND220" s="1535"/>
      <c r="BNE220" s="1535"/>
      <c r="BNF220" s="1535"/>
      <c r="BNG220" s="1535"/>
      <c r="BNH220" s="1535"/>
      <c r="BNI220" s="1535"/>
      <c r="BNJ220" s="1535"/>
      <c r="BNK220" s="1535"/>
      <c r="BNL220" s="1535"/>
      <c r="BNM220" s="1535"/>
      <c r="BNN220" s="1535"/>
      <c r="BNO220" s="1535"/>
      <c r="BNP220" s="1535"/>
      <c r="BNQ220" s="1535"/>
      <c r="BNR220" s="1535"/>
      <c r="BNS220" s="1535"/>
      <c r="BNT220" s="1535"/>
      <c r="BNU220" s="1535"/>
      <c r="BNV220" s="1535"/>
      <c r="BNW220" s="1535"/>
      <c r="BNX220" s="1535"/>
      <c r="BNY220" s="1535"/>
      <c r="BNZ220" s="1535"/>
      <c r="BOA220" s="1535"/>
      <c r="BOB220" s="1535"/>
      <c r="BOC220" s="1535"/>
      <c r="BOD220" s="1535"/>
      <c r="BOE220" s="1535"/>
      <c r="BOF220" s="1535"/>
      <c r="BOG220" s="1535"/>
      <c r="BOH220" s="1535"/>
      <c r="BOI220" s="1535"/>
      <c r="BOJ220" s="1535"/>
      <c r="BOK220" s="1535"/>
      <c r="BOL220" s="1535"/>
      <c r="BOM220" s="1535"/>
      <c r="BON220" s="1535"/>
      <c r="BOO220" s="1535"/>
      <c r="BOP220" s="1535"/>
      <c r="BOQ220" s="1535"/>
      <c r="BOR220" s="1535"/>
      <c r="BOS220" s="1535"/>
      <c r="BOT220" s="1535"/>
      <c r="BOU220" s="1535"/>
      <c r="BOV220" s="1535"/>
      <c r="BOW220" s="1535"/>
      <c r="BOX220" s="1535"/>
      <c r="BOY220" s="1535"/>
      <c r="BOZ220" s="1535"/>
      <c r="BPA220" s="1535"/>
      <c r="BPB220" s="1535"/>
      <c r="BPC220" s="1535"/>
      <c r="BPD220" s="1535"/>
      <c r="BPE220" s="1535"/>
      <c r="BPF220" s="1535"/>
      <c r="BPG220" s="1535"/>
      <c r="BPH220" s="1535"/>
      <c r="BPI220" s="1535"/>
      <c r="BPJ220" s="1535"/>
      <c r="BPK220" s="1535"/>
      <c r="BPL220" s="1535"/>
      <c r="BPM220" s="1535"/>
      <c r="BPN220" s="1535"/>
      <c r="BPO220" s="1535"/>
      <c r="BPP220" s="1535"/>
      <c r="BPQ220" s="1535"/>
      <c r="BPR220" s="1535"/>
      <c r="BPS220" s="1535"/>
      <c r="BPT220" s="1535"/>
      <c r="BPU220" s="1535"/>
      <c r="BPV220" s="1535"/>
      <c r="BPW220" s="1535"/>
      <c r="BPX220" s="1535"/>
      <c r="BPY220" s="1535"/>
      <c r="BPZ220" s="1535"/>
      <c r="BQA220" s="1535"/>
      <c r="BQB220" s="1535"/>
      <c r="BQC220" s="1535"/>
      <c r="BQD220" s="1535"/>
      <c r="BQE220" s="1535"/>
      <c r="BQF220" s="1535"/>
      <c r="BQG220" s="1535"/>
      <c r="BQH220" s="1535"/>
      <c r="BQI220" s="1535"/>
      <c r="BQJ220" s="1535"/>
      <c r="BQK220" s="1535"/>
      <c r="BQL220" s="1535"/>
      <c r="BQM220" s="1535"/>
      <c r="BQN220" s="1535"/>
      <c r="BQO220" s="1535"/>
      <c r="BQP220" s="1535"/>
      <c r="BQQ220" s="1535"/>
      <c r="BQR220" s="1535"/>
      <c r="BQS220" s="1535"/>
      <c r="BQT220" s="1535"/>
      <c r="BQU220" s="1535"/>
      <c r="BQV220" s="1535"/>
      <c r="BQW220" s="1535"/>
      <c r="BQX220" s="1535"/>
      <c r="BQY220" s="1535"/>
      <c r="BQZ220" s="1535"/>
      <c r="BRA220" s="1535"/>
      <c r="BRB220" s="1535"/>
      <c r="BRC220" s="1535"/>
      <c r="BRD220" s="1535"/>
      <c r="BRE220" s="1535"/>
      <c r="BRF220" s="1535"/>
      <c r="BRG220" s="1535"/>
      <c r="BRH220" s="1535"/>
      <c r="BRI220" s="1535"/>
      <c r="BRJ220" s="1535"/>
      <c r="BRK220" s="1535"/>
      <c r="BRL220" s="1535"/>
      <c r="BRM220" s="1535"/>
      <c r="BRN220" s="1535"/>
      <c r="BRO220" s="1535"/>
      <c r="BRP220" s="1535"/>
      <c r="BRQ220" s="1535"/>
      <c r="BRR220" s="1535"/>
      <c r="BRS220" s="1535"/>
      <c r="BRT220" s="1535"/>
      <c r="BRU220" s="1535"/>
      <c r="BRV220" s="1535"/>
      <c r="BRW220" s="1535"/>
      <c r="BRX220" s="1535"/>
      <c r="BRY220" s="1535"/>
      <c r="BRZ220" s="1535"/>
      <c r="BSA220" s="1535"/>
      <c r="BSB220" s="1535"/>
      <c r="BSC220" s="1535"/>
      <c r="BSD220" s="1535"/>
      <c r="BSE220" s="1535"/>
      <c r="BSF220" s="1535"/>
      <c r="BSG220" s="1535"/>
      <c r="BSH220" s="1535"/>
      <c r="BSI220" s="1535"/>
      <c r="BSJ220" s="1535"/>
      <c r="BSK220" s="1535"/>
      <c r="BSL220" s="1535"/>
      <c r="BSM220" s="1535"/>
      <c r="BSN220" s="1535"/>
      <c r="BSO220" s="1535"/>
      <c r="BSP220" s="1535"/>
      <c r="BSQ220" s="1535"/>
      <c r="BSR220" s="1535"/>
      <c r="BSS220" s="1535"/>
      <c r="BST220" s="1535"/>
      <c r="BSU220" s="1535"/>
      <c r="BSV220" s="1535"/>
      <c r="BSW220" s="1535"/>
      <c r="BSX220" s="1535"/>
      <c r="BSY220" s="1535"/>
      <c r="BSZ220" s="1535"/>
      <c r="BTA220" s="1535"/>
      <c r="BTB220" s="1535"/>
      <c r="BTC220" s="1535"/>
      <c r="BTD220" s="1535"/>
      <c r="BTE220" s="1535"/>
      <c r="BTF220" s="1535"/>
      <c r="BTG220" s="1535"/>
      <c r="BTH220" s="1535"/>
      <c r="BTI220" s="1535"/>
      <c r="BTJ220" s="1535"/>
      <c r="BTK220" s="1535"/>
      <c r="BTL220" s="1535"/>
      <c r="BTM220" s="1535"/>
      <c r="BTN220" s="1535"/>
      <c r="BTO220" s="1535"/>
      <c r="BTP220" s="1535"/>
      <c r="BTQ220" s="1535"/>
      <c r="BTR220" s="1535"/>
      <c r="BTS220" s="1535"/>
      <c r="BTT220" s="1535"/>
      <c r="BTU220" s="1535"/>
      <c r="BTV220" s="1535"/>
      <c r="BTW220" s="1535"/>
      <c r="BTX220" s="1535"/>
      <c r="BTY220" s="1535"/>
      <c r="BTZ220" s="1535"/>
      <c r="BUA220" s="1535"/>
      <c r="BUB220" s="1535"/>
      <c r="BUC220" s="1535"/>
      <c r="BUD220" s="1535"/>
      <c r="BUE220" s="1535"/>
      <c r="BUF220" s="1535"/>
      <c r="BUG220" s="1535"/>
      <c r="BUH220" s="1535"/>
      <c r="BUI220" s="1535"/>
      <c r="BUJ220" s="1535"/>
      <c r="BUK220" s="1535"/>
      <c r="BUL220" s="1535"/>
      <c r="BUM220" s="1535"/>
      <c r="BUN220" s="1535"/>
      <c r="BUO220" s="1535"/>
      <c r="BUP220" s="1535"/>
      <c r="BUQ220" s="1535"/>
      <c r="BUR220" s="1535"/>
      <c r="BUS220" s="1535"/>
      <c r="BUT220" s="1535"/>
      <c r="BUU220" s="1535"/>
      <c r="BUV220" s="1535"/>
      <c r="BUW220" s="1535"/>
      <c r="BUX220" s="1535"/>
      <c r="BUY220" s="1535"/>
      <c r="BUZ220" s="1535"/>
      <c r="BVA220" s="1535"/>
      <c r="BVB220" s="1535"/>
      <c r="BVC220" s="1535"/>
      <c r="BVD220" s="1535"/>
      <c r="BVE220" s="1535"/>
      <c r="BVF220" s="1535"/>
      <c r="BVG220" s="1535"/>
      <c r="BVH220" s="1535"/>
      <c r="BVI220" s="1535"/>
      <c r="BVJ220" s="1535"/>
      <c r="BVK220" s="1535"/>
      <c r="BVL220" s="1535"/>
      <c r="BVM220" s="1535"/>
      <c r="BVN220" s="1535"/>
      <c r="BVO220" s="1535"/>
      <c r="BVP220" s="1535"/>
      <c r="BVQ220" s="1535"/>
      <c r="BVR220" s="1535"/>
      <c r="BVS220" s="1535"/>
      <c r="BVT220" s="1535"/>
      <c r="BVU220" s="1535"/>
      <c r="BVV220" s="1535"/>
      <c r="BVW220" s="1535"/>
      <c r="BVX220" s="1535"/>
      <c r="BVY220" s="1535"/>
      <c r="BVZ220" s="1535"/>
      <c r="BWA220" s="1535"/>
      <c r="BWB220" s="1535"/>
      <c r="BWC220" s="1535"/>
      <c r="BWD220" s="1535"/>
      <c r="BWE220" s="1535"/>
      <c r="BWF220" s="1535"/>
      <c r="BWG220" s="1535"/>
      <c r="BWH220" s="1535"/>
      <c r="BWI220" s="1535"/>
      <c r="BWJ220" s="1535"/>
      <c r="BWK220" s="1535"/>
      <c r="BWL220" s="1535"/>
      <c r="BWM220" s="1535"/>
      <c r="BWN220" s="1535"/>
      <c r="BWO220" s="1535"/>
      <c r="BWP220" s="1535"/>
      <c r="BWQ220" s="1535"/>
      <c r="BWR220" s="1535"/>
      <c r="BWS220" s="1535"/>
      <c r="BWT220" s="1535"/>
      <c r="BWU220" s="1535"/>
      <c r="BWV220" s="1535"/>
      <c r="BWW220" s="1535"/>
      <c r="BWX220" s="1535"/>
      <c r="BWY220" s="1535"/>
      <c r="BWZ220" s="1535"/>
      <c r="BXA220" s="1535"/>
      <c r="BXB220" s="1535"/>
      <c r="BXC220" s="1535"/>
      <c r="BXD220" s="1535"/>
      <c r="BXE220" s="1535"/>
      <c r="BXF220" s="1535"/>
      <c r="BXG220" s="1535"/>
      <c r="BXH220" s="1535"/>
      <c r="BXI220" s="1535"/>
      <c r="BXJ220" s="1535"/>
      <c r="BXK220" s="1535"/>
      <c r="BXL220" s="1535"/>
      <c r="BXM220" s="1535"/>
      <c r="BXN220" s="1535"/>
      <c r="BXO220" s="1535"/>
      <c r="BXP220" s="1535"/>
      <c r="BXQ220" s="1535"/>
      <c r="BXR220" s="1535"/>
      <c r="BXS220" s="1535"/>
      <c r="BXT220" s="1535"/>
      <c r="BXU220" s="1535"/>
      <c r="BXV220" s="1535"/>
      <c r="BXW220" s="1535"/>
      <c r="BXX220" s="1535"/>
      <c r="BXY220" s="1535"/>
      <c r="BXZ220" s="1535"/>
      <c r="BYA220" s="1535"/>
      <c r="BYB220" s="1535"/>
      <c r="BYC220" s="1535"/>
      <c r="BYD220" s="1535"/>
      <c r="BYE220" s="1535"/>
      <c r="BYF220" s="1535"/>
      <c r="BYG220" s="1535"/>
      <c r="BYH220" s="1535"/>
      <c r="BYI220" s="1535"/>
      <c r="BYJ220" s="1535"/>
      <c r="BYK220" s="1535"/>
      <c r="BYL220" s="1535"/>
      <c r="BYM220" s="1535"/>
      <c r="BYN220" s="1535"/>
      <c r="BYO220" s="1535"/>
      <c r="BYP220" s="1535"/>
      <c r="BYQ220" s="1535"/>
      <c r="BYR220" s="1535"/>
      <c r="BYS220" s="1535"/>
      <c r="BYT220" s="1535"/>
      <c r="BYU220" s="1535"/>
      <c r="BYV220" s="1535"/>
      <c r="BYW220" s="1535"/>
      <c r="BYX220" s="1535"/>
      <c r="BYY220" s="1535"/>
      <c r="BYZ220" s="1535"/>
      <c r="BZA220" s="1535"/>
      <c r="BZB220" s="1535"/>
      <c r="BZC220" s="1535"/>
      <c r="BZD220" s="1535"/>
      <c r="BZE220" s="1535"/>
      <c r="BZF220" s="1535"/>
      <c r="BZG220" s="1535"/>
      <c r="BZH220" s="1535"/>
      <c r="BZI220" s="1535"/>
      <c r="BZJ220" s="1535"/>
      <c r="BZK220" s="1535"/>
      <c r="BZL220" s="1535"/>
      <c r="BZM220" s="1535"/>
      <c r="BZN220" s="1535"/>
      <c r="BZO220" s="1535"/>
      <c r="BZP220" s="1535"/>
      <c r="BZQ220" s="1535"/>
      <c r="BZR220" s="1535"/>
      <c r="BZS220" s="1535"/>
      <c r="BZT220" s="1535"/>
      <c r="BZU220" s="1535"/>
      <c r="BZV220" s="1535"/>
      <c r="BZW220" s="1535"/>
      <c r="BZX220" s="1535"/>
      <c r="BZY220" s="1535"/>
      <c r="BZZ220" s="1535"/>
      <c r="CAA220" s="1535"/>
      <c r="CAB220" s="1535"/>
      <c r="CAC220" s="1535"/>
      <c r="CAD220" s="1535"/>
      <c r="CAE220" s="1535"/>
      <c r="CAF220" s="1535"/>
      <c r="CAG220" s="1535"/>
      <c r="CAH220" s="1535"/>
      <c r="CAI220" s="1535"/>
      <c r="CAJ220" s="1535"/>
      <c r="CAK220" s="1535"/>
      <c r="CAL220" s="1535"/>
      <c r="CAM220" s="1535"/>
      <c r="CAN220" s="1535"/>
      <c r="CAO220" s="1535"/>
      <c r="CAP220" s="1535"/>
      <c r="CAQ220" s="1535"/>
      <c r="CAR220" s="1535"/>
      <c r="CAS220" s="1535"/>
      <c r="CAT220" s="1535"/>
      <c r="CAU220" s="1535"/>
      <c r="CAV220" s="1535"/>
      <c r="CAW220" s="1535"/>
      <c r="CAX220" s="1535"/>
      <c r="CAY220" s="1535"/>
      <c r="CAZ220" s="1535"/>
      <c r="CBA220" s="1535"/>
      <c r="CBB220" s="1535"/>
      <c r="CBC220" s="1535"/>
      <c r="CBD220" s="1535"/>
      <c r="CBE220" s="1535"/>
      <c r="CBF220" s="1535"/>
      <c r="CBG220" s="1535"/>
      <c r="CBH220" s="1535"/>
      <c r="CBI220" s="1535"/>
      <c r="CBJ220" s="1535"/>
      <c r="CBK220" s="1535"/>
      <c r="CBL220" s="1535"/>
      <c r="CBM220" s="1535"/>
      <c r="CBN220" s="1535"/>
      <c r="CBO220" s="1535"/>
      <c r="CBP220" s="1535"/>
      <c r="CBQ220" s="1535"/>
      <c r="CBR220" s="1535"/>
      <c r="CBS220" s="1535"/>
      <c r="CBT220" s="1535"/>
      <c r="CBU220" s="1535"/>
      <c r="CBV220" s="1535"/>
      <c r="CBW220" s="1535"/>
      <c r="CBX220" s="1535"/>
      <c r="CBY220" s="1535"/>
      <c r="CBZ220" s="1535"/>
      <c r="CCA220" s="1535"/>
      <c r="CCB220" s="1535"/>
      <c r="CCC220" s="1535"/>
      <c r="CCD220" s="1535"/>
      <c r="CCE220" s="1535"/>
      <c r="CCF220" s="1535"/>
      <c r="CCG220" s="1535"/>
      <c r="CCH220" s="1535"/>
      <c r="CCI220" s="1535"/>
      <c r="CCJ220" s="1535"/>
      <c r="CCK220" s="1535"/>
      <c r="CCL220" s="1535"/>
      <c r="CCM220" s="1535"/>
      <c r="CCN220" s="1535"/>
      <c r="CCO220" s="1535"/>
      <c r="CCP220" s="1535"/>
      <c r="CCQ220" s="1535"/>
      <c r="CCR220" s="1535"/>
      <c r="CCS220" s="1535"/>
      <c r="CCT220" s="1535"/>
      <c r="CCU220" s="1535"/>
      <c r="CCV220" s="1535"/>
      <c r="CCW220" s="1535"/>
      <c r="CCX220" s="1535"/>
      <c r="CCY220" s="1535"/>
      <c r="CCZ220" s="1535"/>
      <c r="CDA220" s="1535"/>
      <c r="CDB220" s="1535"/>
      <c r="CDC220" s="1535"/>
      <c r="CDD220" s="1535"/>
      <c r="CDE220" s="1535"/>
      <c r="CDF220" s="1535"/>
      <c r="CDG220" s="1535"/>
      <c r="CDH220" s="1535"/>
      <c r="CDI220" s="1535"/>
      <c r="CDJ220" s="1535"/>
      <c r="CDK220" s="1535"/>
      <c r="CDL220" s="1535"/>
      <c r="CDM220" s="1535"/>
      <c r="CDN220" s="1535"/>
      <c r="CDO220" s="1535"/>
      <c r="CDP220" s="1535"/>
      <c r="CDQ220" s="1535"/>
      <c r="CDR220" s="1535"/>
      <c r="CDS220" s="1535"/>
      <c r="CDT220" s="1535"/>
      <c r="CDU220" s="1535"/>
      <c r="CDV220" s="1535"/>
      <c r="CDW220" s="1535"/>
      <c r="CDX220" s="1535"/>
      <c r="CDY220" s="1535"/>
      <c r="CDZ220" s="1535"/>
      <c r="CEA220" s="1535"/>
      <c r="CEB220" s="1535"/>
      <c r="CEC220" s="1535"/>
      <c r="CED220" s="1535"/>
      <c r="CEE220" s="1535"/>
      <c r="CEF220" s="1535"/>
      <c r="CEG220" s="1535"/>
      <c r="CEH220" s="1535"/>
      <c r="CEI220" s="1535"/>
      <c r="CEJ220" s="1535"/>
      <c r="CEK220" s="1535"/>
      <c r="CEL220" s="1535"/>
      <c r="CEM220" s="1535"/>
      <c r="CEN220" s="1535"/>
      <c r="CEO220" s="1535"/>
      <c r="CEP220" s="1535"/>
      <c r="CEQ220" s="1535"/>
      <c r="CER220" s="1535"/>
      <c r="CES220" s="1535"/>
      <c r="CET220" s="1535"/>
      <c r="CEU220" s="1535"/>
      <c r="CEV220" s="1535"/>
      <c r="CEW220" s="1535"/>
      <c r="CEX220" s="1535"/>
      <c r="CEY220" s="1535"/>
      <c r="CEZ220" s="1535"/>
      <c r="CFA220" s="1535"/>
      <c r="CFB220" s="1535"/>
      <c r="CFC220" s="1535"/>
      <c r="CFD220" s="1535"/>
      <c r="CFE220" s="1535"/>
      <c r="CFF220" s="1535"/>
      <c r="CFG220" s="1535"/>
      <c r="CFH220" s="1535"/>
      <c r="CFI220" s="1535"/>
      <c r="CFJ220" s="1535"/>
      <c r="CFK220" s="1535"/>
      <c r="CFL220" s="1535"/>
      <c r="CFM220" s="1535"/>
      <c r="CFN220" s="1535"/>
      <c r="CFO220" s="1535"/>
      <c r="CFP220" s="1535"/>
      <c r="CFQ220" s="1535"/>
      <c r="CFR220" s="1535"/>
      <c r="CFS220" s="1535"/>
      <c r="CFT220" s="1535"/>
      <c r="CFU220" s="1535"/>
      <c r="CFV220" s="1535"/>
      <c r="CFW220" s="1535"/>
      <c r="CFX220" s="1535"/>
      <c r="CFY220" s="1535"/>
      <c r="CFZ220" s="1535"/>
      <c r="CGA220" s="1535"/>
      <c r="CGB220" s="1535"/>
      <c r="CGC220" s="1535"/>
      <c r="CGD220" s="1535"/>
      <c r="CGE220" s="1535"/>
      <c r="CGF220" s="1535"/>
      <c r="CGG220" s="1535"/>
      <c r="CGH220" s="1535"/>
      <c r="CGI220" s="1535"/>
      <c r="CGJ220" s="1535"/>
      <c r="CGK220" s="1535"/>
      <c r="CGL220" s="1535"/>
      <c r="CGM220" s="1535"/>
      <c r="CGN220" s="1535"/>
      <c r="CGO220" s="1535"/>
      <c r="CGP220" s="1535"/>
      <c r="CGQ220" s="1535"/>
      <c r="CGR220" s="1535"/>
      <c r="CGS220" s="1535"/>
      <c r="CGT220" s="1535"/>
      <c r="CGU220" s="1535"/>
      <c r="CGV220" s="1535"/>
      <c r="CGW220" s="1535"/>
      <c r="CGX220" s="1535"/>
      <c r="CGY220" s="1535"/>
      <c r="CGZ220" s="1535"/>
      <c r="CHA220" s="1535"/>
      <c r="CHB220" s="1535"/>
      <c r="CHC220" s="1535"/>
      <c r="CHD220" s="1535"/>
      <c r="CHE220" s="1535"/>
      <c r="CHF220" s="1535"/>
      <c r="CHG220" s="1535"/>
      <c r="CHH220" s="1535"/>
      <c r="CHI220" s="1535"/>
      <c r="CHJ220" s="1535"/>
      <c r="CHK220" s="1535"/>
      <c r="CHL220" s="1535"/>
      <c r="CHM220" s="1535"/>
      <c r="CHN220" s="1535"/>
      <c r="CHO220" s="1535"/>
      <c r="CHP220" s="1535"/>
      <c r="CHQ220" s="1535"/>
      <c r="CHR220" s="1535"/>
      <c r="CHS220" s="1535"/>
      <c r="CHT220" s="1535"/>
      <c r="CHU220" s="1535"/>
      <c r="CHV220" s="1535"/>
      <c r="CHW220" s="1535"/>
      <c r="CHX220" s="1535"/>
      <c r="CHY220" s="1535"/>
      <c r="CHZ220" s="1535"/>
      <c r="CIA220" s="1535"/>
      <c r="CIB220" s="1535"/>
      <c r="CIC220" s="1535"/>
      <c r="CID220" s="1535"/>
      <c r="CIE220" s="1535"/>
      <c r="CIF220" s="1535"/>
      <c r="CIG220" s="1535"/>
      <c r="CIH220" s="1535"/>
      <c r="CII220" s="1535"/>
      <c r="CIJ220" s="1535"/>
      <c r="CIK220" s="1535"/>
      <c r="CIL220" s="1535"/>
      <c r="CIM220" s="1535"/>
      <c r="CIN220" s="1535"/>
      <c r="CIO220" s="1535"/>
      <c r="CIP220" s="1535"/>
      <c r="CIQ220" s="1535"/>
      <c r="CIR220" s="1535"/>
      <c r="CIS220" s="1535"/>
      <c r="CIT220" s="1535"/>
      <c r="CIU220" s="1535"/>
      <c r="CIV220" s="1535"/>
      <c r="CIW220" s="1535"/>
      <c r="CIX220" s="1535"/>
      <c r="CIY220" s="1535"/>
      <c r="CIZ220" s="1535"/>
      <c r="CJA220" s="1535"/>
      <c r="CJB220" s="1535"/>
      <c r="CJC220" s="1535"/>
      <c r="CJD220" s="1535"/>
      <c r="CJE220" s="1535"/>
      <c r="CJF220" s="1535"/>
      <c r="CJG220" s="1535"/>
      <c r="CJH220" s="1535"/>
      <c r="CJI220" s="1535"/>
      <c r="CJJ220" s="1535"/>
      <c r="CJK220" s="1535"/>
      <c r="CJL220" s="1535"/>
      <c r="CJM220" s="1535"/>
      <c r="CJN220" s="1535"/>
      <c r="CJO220" s="1535"/>
      <c r="CJP220" s="1535"/>
      <c r="CJQ220" s="1535"/>
      <c r="CJR220" s="1535"/>
      <c r="CJS220" s="1535"/>
      <c r="CJT220" s="1535"/>
      <c r="CJU220" s="1535"/>
      <c r="CJV220" s="1535"/>
      <c r="CJW220" s="1535"/>
      <c r="CJX220" s="1535"/>
      <c r="CJY220" s="1535"/>
      <c r="CJZ220" s="1535"/>
      <c r="CKA220" s="1535"/>
      <c r="CKB220" s="1535"/>
      <c r="CKC220" s="1535"/>
      <c r="CKD220" s="1535"/>
      <c r="CKE220" s="1535"/>
      <c r="CKF220" s="1535"/>
      <c r="CKG220" s="1535"/>
      <c r="CKH220" s="1535"/>
      <c r="CKI220" s="1535"/>
      <c r="CKJ220" s="1535"/>
      <c r="CKK220" s="1535"/>
      <c r="CKL220" s="1535"/>
      <c r="CKM220" s="1535"/>
      <c r="CKN220" s="1535"/>
      <c r="CKO220" s="1535"/>
      <c r="CKP220" s="1535"/>
      <c r="CKQ220" s="1535"/>
      <c r="CKR220" s="1535"/>
      <c r="CKS220" s="1535"/>
      <c r="CKT220" s="1535"/>
      <c r="CKU220" s="1535"/>
      <c r="CKV220" s="1535"/>
      <c r="CKW220" s="1535"/>
      <c r="CKX220" s="1535"/>
      <c r="CKY220" s="1535"/>
      <c r="CKZ220" s="1535"/>
      <c r="CLA220" s="1535"/>
      <c r="CLB220" s="1535"/>
      <c r="CLC220" s="1535"/>
      <c r="CLD220" s="1535"/>
      <c r="CLE220" s="1535"/>
      <c r="CLF220" s="1535"/>
      <c r="CLG220" s="1535"/>
      <c r="CLH220" s="1535"/>
      <c r="CLI220" s="1535"/>
      <c r="CLJ220" s="1535"/>
      <c r="CLK220" s="1535"/>
      <c r="CLL220" s="1535"/>
      <c r="CLM220" s="1535"/>
      <c r="CLN220" s="1535"/>
      <c r="CLO220" s="1535"/>
      <c r="CLP220" s="1535"/>
      <c r="CLQ220" s="1535"/>
      <c r="CLR220" s="1535"/>
      <c r="CLS220" s="1535"/>
      <c r="CLT220" s="1535"/>
      <c r="CLU220" s="1535"/>
      <c r="CLV220" s="1535"/>
      <c r="CLW220" s="1535"/>
      <c r="CLX220" s="1535"/>
      <c r="CLY220" s="1535"/>
      <c r="CLZ220" s="1535"/>
      <c r="CMA220" s="1535"/>
      <c r="CMB220" s="1535"/>
      <c r="CMC220" s="1535"/>
      <c r="CMD220" s="1535"/>
      <c r="CME220" s="1535"/>
      <c r="CMF220" s="1535"/>
      <c r="CMG220" s="1535"/>
      <c r="CMH220" s="1535"/>
      <c r="CMI220" s="1535"/>
      <c r="CMJ220" s="1535"/>
      <c r="CMK220" s="1535"/>
      <c r="CML220" s="1535"/>
      <c r="CMM220" s="1535"/>
      <c r="CMN220" s="1535"/>
      <c r="CMO220" s="1535"/>
      <c r="CMP220" s="1535"/>
      <c r="CMQ220" s="1535"/>
      <c r="CMR220" s="1535"/>
      <c r="CMS220" s="1535"/>
      <c r="CMT220" s="1535"/>
      <c r="CMU220" s="1535"/>
      <c r="CMV220" s="1535"/>
      <c r="CMW220" s="1535"/>
      <c r="CMX220" s="1535"/>
      <c r="CMY220" s="1535"/>
      <c r="CMZ220" s="1535"/>
      <c r="CNA220" s="1535"/>
      <c r="CNB220" s="1535"/>
      <c r="CNC220" s="1535"/>
      <c r="CND220" s="1535"/>
      <c r="CNE220" s="1535"/>
      <c r="CNF220" s="1535"/>
      <c r="CNG220" s="1535"/>
      <c r="CNH220" s="1535"/>
      <c r="CNI220" s="1535"/>
      <c r="CNJ220" s="1535"/>
      <c r="CNK220" s="1535"/>
      <c r="CNL220" s="1535"/>
      <c r="CNM220" s="1535"/>
      <c r="CNN220" s="1535"/>
      <c r="CNO220" s="1535"/>
      <c r="CNP220" s="1535"/>
      <c r="CNQ220" s="1535"/>
      <c r="CNR220" s="1535"/>
      <c r="CNS220" s="1535"/>
      <c r="CNT220" s="1535"/>
      <c r="CNU220" s="1535"/>
      <c r="CNV220" s="1535"/>
      <c r="CNW220" s="1535"/>
      <c r="CNX220" s="1535"/>
      <c r="CNY220" s="1535"/>
      <c r="CNZ220" s="1535"/>
      <c r="COA220" s="1535"/>
      <c r="COB220" s="1535"/>
      <c r="COC220" s="1535"/>
      <c r="COD220" s="1535"/>
      <c r="COE220" s="1535"/>
      <c r="COF220" s="1535"/>
      <c r="COG220" s="1535"/>
      <c r="COH220" s="1535"/>
      <c r="COI220" s="1535"/>
      <c r="COJ220" s="1535"/>
      <c r="COK220" s="1535"/>
      <c r="COL220" s="1535"/>
      <c r="COM220" s="1535"/>
      <c r="CON220" s="1535"/>
      <c r="COO220" s="1535"/>
      <c r="COP220" s="1535"/>
      <c r="COQ220" s="1535"/>
      <c r="COR220" s="1535"/>
      <c r="COS220" s="1535"/>
      <c r="COT220" s="1535"/>
      <c r="COU220" s="1535"/>
      <c r="COV220" s="1535"/>
      <c r="COW220" s="1535"/>
      <c r="COX220" s="1535"/>
      <c r="COY220" s="1535"/>
      <c r="COZ220" s="1535"/>
      <c r="CPA220" s="1535"/>
      <c r="CPB220" s="1535"/>
      <c r="CPC220" s="1535"/>
      <c r="CPD220" s="1535"/>
      <c r="CPE220" s="1535"/>
      <c r="CPF220" s="1535"/>
      <c r="CPG220" s="1535"/>
      <c r="CPH220" s="1535"/>
      <c r="CPI220" s="1535"/>
      <c r="CPJ220" s="1535"/>
      <c r="CPK220" s="1535"/>
      <c r="CPL220" s="1535"/>
      <c r="CPM220" s="1535"/>
      <c r="CPN220" s="1535"/>
      <c r="CPO220" s="1535"/>
      <c r="CPP220" s="1535"/>
      <c r="CPQ220" s="1535"/>
      <c r="CPR220" s="1535"/>
      <c r="CPS220" s="1535"/>
      <c r="CPT220" s="1535"/>
      <c r="CPU220" s="1535"/>
      <c r="CPV220" s="1535"/>
      <c r="CPW220" s="1535"/>
      <c r="CPX220" s="1535"/>
      <c r="CPY220" s="1535"/>
      <c r="CPZ220" s="1535"/>
      <c r="CQA220" s="1535"/>
      <c r="CQB220" s="1535"/>
      <c r="CQC220" s="1535"/>
      <c r="CQD220" s="1535"/>
      <c r="CQE220" s="1535"/>
      <c r="CQF220" s="1535"/>
      <c r="CQG220" s="1535"/>
      <c r="CQH220" s="1535"/>
      <c r="CQI220" s="1535"/>
      <c r="CQJ220" s="1535"/>
      <c r="CQK220" s="1535"/>
      <c r="CQL220" s="1535"/>
      <c r="CQM220" s="1535"/>
      <c r="CQN220" s="1535"/>
      <c r="CQO220" s="1535"/>
      <c r="CQP220" s="1535"/>
      <c r="CQQ220" s="1535"/>
      <c r="CQR220" s="1535"/>
      <c r="CQS220" s="1535"/>
      <c r="CQT220" s="1535"/>
      <c r="CQU220" s="1535"/>
      <c r="CQV220" s="1535"/>
      <c r="CQW220" s="1535"/>
      <c r="CQX220" s="1535"/>
      <c r="CQY220" s="1535"/>
      <c r="CQZ220" s="1535"/>
      <c r="CRA220" s="1535"/>
      <c r="CRB220" s="1535"/>
      <c r="CRC220" s="1535"/>
      <c r="CRD220" s="1535"/>
      <c r="CRE220" s="1535"/>
      <c r="CRF220" s="1535"/>
      <c r="CRG220" s="1535"/>
      <c r="CRH220" s="1535"/>
      <c r="CRI220" s="1535"/>
      <c r="CRJ220" s="1535"/>
      <c r="CRK220" s="1535"/>
      <c r="CRL220" s="1535"/>
      <c r="CRM220" s="1535"/>
      <c r="CRN220" s="1535"/>
      <c r="CRO220" s="1535"/>
      <c r="CRP220" s="1535"/>
      <c r="CRQ220" s="1535"/>
      <c r="CRR220" s="1535"/>
      <c r="CRS220" s="1535"/>
      <c r="CRT220" s="1535"/>
      <c r="CRU220" s="1535"/>
      <c r="CRV220" s="1535"/>
      <c r="CRW220" s="1535"/>
      <c r="CRX220" s="1535"/>
      <c r="CRY220" s="1535"/>
      <c r="CRZ220" s="1535"/>
      <c r="CSA220" s="1535"/>
      <c r="CSB220" s="1535"/>
      <c r="CSC220" s="1535"/>
      <c r="CSD220" s="1535"/>
      <c r="CSE220" s="1535"/>
      <c r="CSF220" s="1535"/>
      <c r="CSG220" s="1535"/>
      <c r="CSH220" s="1535"/>
      <c r="CSI220" s="1535"/>
      <c r="CSJ220" s="1535"/>
      <c r="CSK220" s="1535"/>
      <c r="CSL220" s="1535"/>
      <c r="CSM220" s="1535"/>
      <c r="CSN220" s="1535"/>
      <c r="CSO220" s="1535"/>
      <c r="CSP220" s="1535"/>
      <c r="CSQ220" s="1535"/>
      <c r="CSR220" s="1535"/>
      <c r="CSS220" s="1535"/>
      <c r="CST220" s="1535"/>
      <c r="CSU220" s="1535"/>
      <c r="CSV220" s="1535"/>
      <c r="CSW220" s="1535"/>
      <c r="CSX220" s="1535"/>
      <c r="CSY220" s="1535"/>
      <c r="CSZ220" s="1535"/>
      <c r="CTA220" s="1535"/>
      <c r="CTB220" s="1535"/>
      <c r="CTC220" s="1535"/>
      <c r="CTD220" s="1535"/>
      <c r="CTE220" s="1535"/>
      <c r="CTF220" s="1535"/>
      <c r="CTG220" s="1535"/>
      <c r="CTH220" s="1535"/>
      <c r="CTI220" s="1535"/>
      <c r="CTJ220" s="1535"/>
      <c r="CTK220" s="1535"/>
      <c r="CTL220" s="1535"/>
      <c r="CTM220" s="1535"/>
      <c r="CTN220" s="1535"/>
      <c r="CTO220" s="1535"/>
      <c r="CTP220" s="1535"/>
      <c r="CTQ220" s="1535"/>
      <c r="CTR220" s="1535"/>
      <c r="CTS220" s="1535"/>
      <c r="CTT220" s="1535"/>
      <c r="CTU220" s="1535"/>
      <c r="CTV220" s="1535"/>
      <c r="CTW220" s="1535"/>
      <c r="CTX220" s="1535"/>
      <c r="CTY220" s="1535"/>
      <c r="CTZ220" s="1535"/>
      <c r="CUA220" s="1535"/>
      <c r="CUB220" s="1535"/>
      <c r="CUC220" s="1535"/>
      <c r="CUD220" s="1535"/>
      <c r="CUE220" s="1535"/>
      <c r="CUF220" s="1535"/>
      <c r="CUG220" s="1535"/>
      <c r="CUH220" s="1535"/>
      <c r="CUI220" s="1535"/>
      <c r="CUJ220" s="1535"/>
      <c r="CUK220" s="1535"/>
      <c r="CUL220" s="1535"/>
      <c r="CUM220" s="1535"/>
      <c r="CUN220" s="1535"/>
      <c r="CUO220" s="1535"/>
      <c r="CUP220" s="1535"/>
      <c r="CUQ220" s="1535"/>
      <c r="CUR220" s="1535"/>
      <c r="CUS220" s="1535"/>
      <c r="CUT220" s="1535"/>
      <c r="CUU220" s="1535"/>
      <c r="CUV220" s="1535"/>
      <c r="CUW220" s="1535"/>
      <c r="CUX220" s="1535"/>
      <c r="CUY220" s="1535"/>
      <c r="CUZ220" s="1535"/>
      <c r="CVA220" s="1535"/>
      <c r="CVB220" s="1535"/>
      <c r="CVC220" s="1535"/>
      <c r="CVD220" s="1535"/>
      <c r="CVE220" s="1535"/>
      <c r="CVF220" s="1535"/>
      <c r="CVG220" s="1535"/>
      <c r="CVH220" s="1535"/>
      <c r="CVI220" s="1535"/>
      <c r="CVJ220" s="1535"/>
      <c r="CVK220" s="1535"/>
      <c r="CVL220" s="1535"/>
      <c r="CVM220" s="1535"/>
      <c r="CVN220" s="1535"/>
      <c r="CVO220" s="1535"/>
      <c r="CVP220" s="1535"/>
      <c r="CVQ220" s="1535"/>
      <c r="CVR220" s="1535"/>
      <c r="CVS220" s="1535"/>
      <c r="CVT220" s="1535"/>
      <c r="CVU220" s="1535"/>
      <c r="CVV220" s="1535"/>
      <c r="CVW220" s="1535"/>
      <c r="CVX220" s="1535"/>
      <c r="CVY220" s="1535"/>
      <c r="CVZ220" s="1535"/>
      <c r="CWA220" s="1535"/>
      <c r="CWB220" s="1535"/>
      <c r="CWC220" s="1535"/>
      <c r="CWD220" s="1535"/>
      <c r="CWE220" s="1535"/>
      <c r="CWF220" s="1535"/>
      <c r="CWG220" s="1535"/>
      <c r="CWH220" s="1535"/>
      <c r="CWI220" s="1535"/>
      <c r="CWJ220" s="1535"/>
      <c r="CWK220" s="1535"/>
      <c r="CWL220" s="1535"/>
      <c r="CWM220" s="1535"/>
      <c r="CWN220" s="1535"/>
      <c r="CWO220" s="1535"/>
      <c r="CWP220" s="1535"/>
      <c r="CWQ220" s="1535"/>
      <c r="CWR220" s="1535"/>
      <c r="CWS220" s="1535"/>
      <c r="CWT220" s="1535"/>
      <c r="CWU220" s="1535"/>
      <c r="CWV220" s="1535"/>
      <c r="CWW220" s="1535"/>
      <c r="CWX220" s="1535"/>
      <c r="CWY220" s="1535"/>
      <c r="CWZ220" s="1535"/>
      <c r="CXA220" s="1535"/>
      <c r="CXB220" s="1535"/>
      <c r="CXC220" s="1535"/>
      <c r="CXD220" s="1535"/>
      <c r="CXE220" s="1535"/>
      <c r="CXF220" s="1535"/>
      <c r="CXG220" s="1535"/>
      <c r="CXH220" s="1535"/>
      <c r="CXI220" s="1535"/>
      <c r="CXJ220" s="1535"/>
      <c r="CXK220" s="1535"/>
      <c r="CXL220" s="1535"/>
      <c r="CXM220" s="1535"/>
      <c r="CXN220" s="1535"/>
      <c r="CXO220" s="1535"/>
      <c r="CXP220" s="1535"/>
      <c r="CXQ220" s="1535"/>
      <c r="CXR220" s="1535"/>
      <c r="CXS220" s="1535"/>
      <c r="CXT220" s="1535"/>
      <c r="CXU220" s="1535"/>
      <c r="CXV220" s="1535"/>
      <c r="CXW220" s="1535"/>
      <c r="CXX220" s="1535"/>
      <c r="CXY220" s="1535"/>
      <c r="CXZ220" s="1535"/>
      <c r="CYA220" s="1535"/>
      <c r="CYB220" s="1535"/>
      <c r="CYC220" s="1535"/>
      <c r="CYD220" s="1535"/>
      <c r="CYE220" s="1535"/>
      <c r="CYF220" s="1535"/>
      <c r="CYG220" s="1535"/>
      <c r="CYH220" s="1535"/>
      <c r="CYI220" s="1535"/>
      <c r="CYJ220" s="1535"/>
      <c r="CYK220" s="1535"/>
      <c r="CYL220" s="1535"/>
      <c r="CYM220" s="1535"/>
      <c r="CYN220" s="1535"/>
      <c r="CYO220" s="1535"/>
      <c r="CYP220" s="1535"/>
      <c r="CYQ220" s="1535"/>
      <c r="CYR220" s="1535"/>
      <c r="CYS220" s="1535"/>
      <c r="CYT220" s="1535"/>
      <c r="CYU220" s="1535"/>
      <c r="CYV220" s="1535"/>
      <c r="CYW220" s="1535"/>
      <c r="CYX220" s="1535"/>
      <c r="CYY220" s="1535"/>
      <c r="CYZ220" s="1535"/>
      <c r="CZA220" s="1535"/>
      <c r="CZB220" s="1535"/>
      <c r="CZC220" s="1535"/>
      <c r="CZD220" s="1535"/>
      <c r="CZE220" s="1535"/>
      <c r="CZF220" s="1535"/>
      <c r="CZG220" s="1535"/>
      <c r="CZH220" s="1535"/>
      <c r="CZI220" s="1535"/>
      <c r="CZJ220" s="1535"/>
      <c r="CZK220" s="1535"/>
      <c r="CZL220" s="1535"/>
      <c r="CZM220" s="1535"/>
      <c r="CZN220" s="1535"/>
      <c r="CZO220" s="1535"/>
      <c r="CZP220" s="1535"/>
      <c r="CZQ220" s="1535"/>
      <c r="CZR220" s="1535"/>
      <c r="CZS220" s="1535"/>
      <c r="CZT220" s="1535"/>
      <c r="CZU220" s="1535"/>
      <c r="CZV220" s="1535"/>
      <c r="CZW220" s="1535"/>
      <c r="CZX220" s="1535"/>
      <c r="CZY220" s="1535"/>
      <c r="CZZ220" s="1535"/>
      <c r="DAA220" s="1535"/>
      <c r="DAB220" s="1535"/>
      <c r="DAC220" s="1535"/>
      <c r="DAD220" s="1535"/>
      <c r="DAE220" s="1535"/>
      <c r="DAF220" s="1535"/>
      <c r="DAG220" s="1535"/>
      <c r="DAH220" s="1535"/>
      <c r="DAI220" s="1535"/>
      <c r="DAJ220" s="1535"/>
      <c r="DAK220" s="1535"/>
      <c r="DAL220" s="1535"/>
      <c r="DAM220" s="1535"/>
      <c r="DAN220" s="1535"/>
      <c r="DAO220" s="1535"/>
      <c r="DAP220" s="1535"/>
      <c r="DAQ220" s="1535"/>
      <c r="DAR220" s="1535"/>
      <c r="DAS220" s="1535"/>
      <c r="DAT220" s="1535"/>
      <c r="DAU220" s="1535"/>
      <c r="DAV220" s="1535"/>
      <c r="DAW220" s="1535"/>
      <c r="DAX220" s="1535"/>
      <c r="DAY220" s="1535"/>
      <c r="DAZ220" s="1535"/>
      <c r="DBA220" s="1535"/>
      <c r="DBB220" s="1535"/>
      <c r="DBC220" s="1535"/>
      <c r="DBD220" s="1535"/>
      <c r="DBE220" s="1535"/>
      <c r="DBF220" s="1535"/>
      <c r="DBG220" s="1535"/>
      <c r="DBH220" s="1535"/>
      <c r="DBI220" s="1535"/>
      <c r="DBJ220" s="1535"/>
      <c r="DBK220" s="1535"/>
      <c r="DBL220" s="1535"/>
      <c r="DBM220" s="1535"/>
      <c r="DBN220" s="1535"/>
      <c r="DBO220" s="1535"/>
      <c r="DBP220" s="1535"/>
      <c r="DBQ220" s="1535"/>
      <c r="DBR220" s="1535"/>
      <c r="DBS220" s="1535"/>
      <c r="DBT220" s="1535"/>
      <c r="DBU220" s="1535"/>
      <c r="DBV220" s="1535"/>
      <c r="DBW220" s="1535"/>
      <c r="DBX220" s="1535"/>
      <c r="DBY220" s="1535"/>
      <c r="DBZ220" s="1535"/>
      <c r="DCA220" s="1535"/>
      <c r="DCB220" s="1535"/>
      <c r="DCC220" s="1535"/>
      <c r="DCD220" s="1535"/>
      <c r="DCE220" s="1535"/>
      <c r="DCF220" s="1535"/>
      <c r="DCG220" s="1535"/>
      <c r="DCH220" s="1535"/>
      <c r="DCI220" s="1535"/>
      <c r="DCJ220" s="1535"/>
      <c r="DCK220" s="1535"/>
      <c r="DCL220" s="1535"/>
      <c r="DCM220" s="1535"/>
      <c r="DCN220" s="1535"/>
      <c r="DCO220" s="1535"/>
      <c r="DCP220" s="1535"/>
      <c r="DCQ220" s="1535"/>
      <c r="DCR220" s="1535"/>
      <c r="DCS220" s="1535"/>
      <c r="DCT220" s="1535"/>
      <c r="DCU220" s="1535"/>
      <c r="DCV220" s="1535"/>
      <c r="DCW220" s="1535"/>
      <c r="DCX220" s="1535"/>
      <c r="DCY220" s="1535"/>
      <c r="DCZ220" s="1535"/>
      <c r="DDA220" s="1535"/>
      <c r="DDB220" s="1535"/>
      <c r="DDC220" s="1535"/>
      <c r="DDD220" s="1535"/>
      <c r="DDE220" s="1535"/>
      <c r="DDF220" s="1535"/>
      <c r="DDG220" s="1535"/>
      <c r="DDH220" s="1535"/>
      <c r="DDI220" s="1535"/>
      <c r="DDJ220" s="1535"/>
      <c r="DDK220" s="1535"/>
      <c r="DDL220" s="1535"/>
      <c r="DDM220" s="1535"/>
      <c r="DDN220" s="1535"/>
      <c r="DDO220" s="1535"/>
      <c r="DDP220" s="1535"/>
      <c r="DDQ220" s="1535"/>
      <c r="DDR220" s="1535"/>
      <c r="DDS220" s="1535"/>
      <c r="DDT220" s="1535"/>
      <c r="DDU220" s="1535"/>
      <c r="DDV220" s="1535"/>
      <c r="DDW220" s="1535"/>
      <c r="DDX220" s="1535"/>
      <c r="DDY220" s="1535"/>
      <c r="DDZ220" s="1535"/>
      <c r="DEA220" s="1535"/>
      <c r="DEB220" s="1535"/>
      <c r="DEC220" s="1535"/>
      <c r="DED220" s="1535"/>
      <c r="DEE220" s="1535"/>
      <c r="DEF220" s="1535"/>
      <c r="DEG220" s="1535"/>
      <c r="DEH220" s="1535"/>
      <c r="DEI220" s="1535"/>
      <c r="DEJ220" s="1535"/>
      <c r="DEK220" s="1535"/>
      <c r="DEL220" s="1535"/>
      <c r="DEM220" s="1535"/>
      <c r="DEN220" s="1535"/>
      <c r="DEO220" s="1535"/>
      <c r="DEP220" s="1535"/>
      <c r="DEQ220" s="1535"/>
      <c r="DER220" s="1535"/>
      <c r="DES220" s="1535"/>
      <c r="DET220" s="1535"/>
      <c r="DEU220" s="1535"/>
      <c r="DEV220" s="1535"/>
      <c r="DEW220" s="1535"/>
      <c r="DEX220" s="1535"/>
      <c r="DEY220" s="1535"/>
      <c r="DEZ220" s="1535"/>
      <c r="DFA220" s="1535"/>
      <c r="DFB220" s="1535"/>
      <c r="DFC220" s="1535"/>
      <c r="DFD220" s="1535"/>
      <c r="DFE220" s="1535"/>
      <c r="DFF220" s="1535"/>
      <c r="DFG220" s="1535"/>
      <c r="DFH220" s="1535"/>
      <c r="DFI220" s="1535"/>
      <c r="DFJ220" s="1535"/>
      <c r="DFK220" s="1535"/>
      <c r="DFL220" s="1535"/>
      <c r="DFM220" s="1535"/>
      <c r="DFN220" s="1535"/>
      <c r="DFO220" s="1535"/>
      <c r="DFP220" s="1535"/>
      <c r="DFQ220" s="1535"/>
      <c r="DFR220" s="1535"/>
      <c r="DFS220" s="1535"/>
      <c r="DFT220" s="1535"/>
      <c r="DFU220" s="1535"/>
      <c r="DFV220" s="1535"/>
      <c r="DFW220" s="1535"/>
      <c r="DFX220" s="1535"/>
      <c r="DFY220" s="1535"/>
      <c r="DFZ220" s="1535"/>
      <c r="DGA220" s="1535"/>
      <c r="DGB220" s="1535"/>
      <c r="DGC220" s="1535"/>
      <c r="DGD220" s="1535"/>
      <c r="DGE220" s="1535"/>
      <c r="DGF220" s="1535"/>
      <c r="DGG220" s="1535"/>
      <c r="DGH220" s="1535"/>
      <c r="DGI220" s="1535"/>
      <c r="DGJ220" s="1535"/>
      <c r="DGK220" s="1535"/>
      <c r="DGL220" s="1535"/>
      <c r="DGM220" s="1535"/>
      <c r="DGN220" s="1535"/>
      <c r="DGO220" s="1535"/>
      <c r="DGP220" s="1535"/>
      <c r="DGQ220" s="1535"/>
      <c r="DGR220" s="1535"/>
      <c r="DGS220" s="1535"/>
      <c r="DGT220" s="1535"/>
      <c r="DGU220" s="1535"/>
      <c r="DGV220" s="1535"/>
      <c r="DGW220" s="1535"/>
      <c r="DGX220" s="1535"/>
      <c r="DGY220" s="1535"/>
      <c r="DGZ220" s="1535"/>
      <c r="DHA220" s="1535"/>
      <c r="DHB220" s="1535"/>
      <c r="DHC220" s="1535"/>
      <c r="DHD220" s="1535"/>
      <c r="DHE220" s="1535"/>
      <c r="DHF220" s="1535"/>
      <c r="DHG220" s="1535"/>
      <c r="DHH220" s="1535"/>
      <c r="DHI220" s="1535"/>
      <c r="DHJ220" s="1535"/>
      <c r="DHK220" s="1535"/>
      <c r="DHL220" s="1535"/>
      <c r="DHM220" s="1535"/>
      <c r="DHN220" s="1535"/>
      <c r="DHO220" s="1535"/>
      <c r="DHP220" s="1535"/>
      <c r="DHQ220" s="1535"/>
      <c r="DHR220" s="1535"/>
      <c r="DHS220" s="1535"/>
      <c r="DHT220" s="1535"/>
      <c r="DHU220" s="1535"/>
      <c r="DHV220" s="1535"/>
      <c r="DHW220" s="1535"/>
      <c r="DHX220" s="1535"/>
      <c r="DHY220" s="1535"/>
      <c r="DHZ220" s="1535"/>
      <c r="DIA220" s="1535"/>
      <c r="DIB220" s="1535"/>
      <c r="DIC220" s="1535"/>
      <c r="DID220" s="1535"/>
      <c r="DIE220" s="1535"/>
      <c r="DIF220" s="1535"/>
      <c r="DIG220" s="1535"/>
      <c r="DIH220" s="1535"/>
      <c r="DII220" s="1535"/>
      <c r="DIJ220" s="1535"/>
      <c r="DIK220" s="1535"/>
      <c r="DIL220" s="1535"/>
      <c r="DIM220" s="1535"/>
      <c r="DIN220" s="1535"/>
      <c r="DIO220" s="1535"/>
      <c r="DIP220" s="1535"/>
      <c r="DIQ220" s="1535"/>
      <c r="DIR220" s="1535"/>
      <c r="DIS220" s="1535"/>
      <c r="DIT220" s="1535"/>
      <c r="DIU220" s="1535"/>
      <c r="DIV220" s="1535"/>
      <c r="DIW220" s="1535"/>
      <c r="DIX220" s="1535"/>
      <c r="DIY220" s="1535"/>
      <c r="DIZ220" s="1535"/>
      <c r="DJA220" s="1535"/>
      <c r="DJB220" s="1535"/>
      <c r="DJC220" s="1535"/>
      <c r="DJD220" s="1535"/>
      <c r="DJE220" s="1535"/>
      <c r="DJF220" s="1535"/>
      <c r="DJG220" s="1535"/>
      <c r="DJH220" s="1535"/>
      <c r="DJI220" s="1535"/>
      <c r="DJJ220" s="1535"/>
      <c r="DJK220" s="1535"/>
      <c r="DJL220" s="1535"/>
      <c r="DJM220" s="1535"/>
      <c r="DJN220" s="1535"/>
      <c r="DJO220" s="1535"/>
      <c r="DJP220" s="1535"/>
      <c r="DJQ220" s="1535"/>
      <c r="DJR220" s="1535"/>
      <c r="DJS220" s="1535"/>
      <c r="DJT220" s="1535"/>
      <c r="DJU220" s="1535"/>
      <c r="DJV220" s="1535"/>
      <c r="DJW220" s="1535"/>
      <c r="DJX220" s="1535"/>
      <c r="DJY220" s="1535"/>
      <c r="DJZ220" s="1535"/>
      <c r="DKA220" s="1535"/>
      <c r="DKB220" s="1535"/>
      <c r="DKC220" s="1535"/>
      <c r="DKD220" s="1535"/>
      <c r="DKE220" s="1535"/>
      <c r="DKF220" s="1535"/>
      <c r="DKG220" s="1535"/>
      <c r="DKH220" s="1535"/>
      <c r="DKI220" s="1535"/>
      <c r="DKJ220" s="1535"/>
      <c r="DKK220" s="1535"/>
      <c r="DKL220" s="1535"/>
      <c r="DKM220" s="1535"/>
      <c r="DKN220" s="1535"/>
      <c r="DKO220" s="1535"/>
      <c r="DKP220" s="1535"/>
      <c r="DKQ220" s="1535"/>
      <c r="DKR220" s="1535"/>
      <c r="DKS220" s="1535"/>
      <c r="DKT220" s="1535"/>
      <c r="DKU220" s="1535"/>
      <c r="DKV220" s="1535"/>
      <c r="DKW220" s="1535"/>
      <c r="DKX220" s="1535"/>
      <c r="DKY220" s="1535"/>
      <c r="DKZ220" s="1535"/>
      <c r="DLA220" s="1535"/>
      <c r="DLB220" s="1535"/>
      <c r="DLC220" s="1535"/>
      <c r="DLD220" s="1535"/>
      <c r="DLE220" s="1535"/>
      <c r="DLF220" s="1535"/>
      <c r="DLG220" s="1535"/>
      <c r="DLH220" s="1535"/>
      <c r="DLI220" s="1535"/>
      <c r="DLJ220" s="1535"/>
      <c r="DLK220" s="1535"/>
      <c r="DLL220" s="1535"/>
      <c r="DLM220" s="1535"/>
      <c r="DLN220" s="1535"/>
      <c r="DLO220" s="1535"/>
      <c r="DLP220" s="1535"/>
      <c r="DLQ220" s="1535"/>
      <c r="DLR220" s="1535"/>
      <c r="DLS220" s="1535"/>
      <c r="DLT220" s="1535"/>
      <c r="DLU220" s="1535"/>
      <c r="DLV220" s="1535"/>
      <c r="DLW220" s="1535"/>
      <c r="DLX220" s="1535"/>
      <c r="DLY220" s="1535"/>
      <c r="DLZ220" s="1535"/>
      <c r="DMA220" s="1535"/>
      <c r="DMB220" s="1535"/>
      <c r="DMC220" s="1535"/>
      <c r="DMD220" s="1535"/>
      <c r="DME220" s="1535"/>
      <c r="DMF220" s="1535"/>
      <c r="DMG220" s="1535"/>
      <c r="DMH220" s="1535"/>
      <c r="DMI220" s="1535"/>
      <c r="DMJ220" s="1535"/>
      <c r="DMK220" s="1535"/>
      <c r="DML220" s="1535"/>
      <c r="DMM220" s="1535"/>
      <c r="DMN220" s="1535"/>
      <c r="DMO220" s="1535"/>
      <c r="DMP220" s="1535"/>
      <c r="DMQ220" s="1535"/>
      <c r="DMR220" s="1535"/>
      <c r="DMS220" s="1535"/>
      <c r="DMT220" s="1535"/>
      <c r="DMU220" s="1535"/>
      <c r="DMV220" s="1535"/>
      <c r="DMW220" s="1535"/>
      <c r="DMX220" s="1535"/>
      <c r="DMY220" s="1535"/>
      <c r="DMZ220" s="1535"/>
      <c r="DNA220" s="1535"/>
      <c r="DNB220" s="1535"/>
      <c r="DNC220" s="1535"/>
      <c r="DND220" s="1535"/>
      <c r="DNE220" s="1535"/>
      <c r="DNF220" s="1535"/>
      <c r="DNG220" s="1535"/>
      <c r="DNH220" s="1535"/>
      <c r="DNI220" s="1535"/>
      <c r="DNJ220" s="1535"/>
      <c r="DNK220" s="1535"/>
      <c r="DNL220" s="1535"/>
      <c r="DNM220" s="1535"/>
      <c r="DNN220" s="1535"/>
      <c r="DNO220" s="1535"/>
      <c r="DNP220" s="1535"/>
      <c r="DNQ220" s="1535"/>
      <c r="DNR220" s="1535"/>
      <c r="DNS220" s="1535"/>
      <c r="DNT220" s="1535"/>
      <c r="DNU220" s="1535"/>
      <c r="DNV220" s="1535"/>
      <c r="DNW220" s="1535"/>
      <c r="DNX220" s="1535"/>
      <c r="DNY220" s="1535"/>
      <c r="DNZ220" s="1535"/>
      <c r="DOA220" s="1535"/>
      <c r="DOB220" s="1535"/>
      <c r="DOC220" s="1535"/>
      <c r="DOD220" s="1535"/>
      <c r="DOE220" s="1535"/>
      <c r="DOF220" s="1535"/>
      <c r="DOG220" s="1535"/>
      <c r="DOH220" s="1535"/>
      <c r="DOI220" s="1535"/>
      <c r="DOJ220" s="1535"/>
      <c r="DOK220" s="1535"/>
      <c r="DOL220" s="1535"/>
      <c r="DOM220" s="1535"/>
      <c r="DON220" s="1535"/>
      <c r="DOO220" s="1535"/>
      <c r="DOP220" s="1535"/>
      <c r="DOQ220" s="1535"/>
      <c r="DOR220" s="1535"/>
      <c r="DOS220" s="1535"/>
      <c r="DOT220" s="1535"/>
      <c r="DOU220" s="1535"/>
      <c r="DOV220" s="1535"/>
      <c r="DOW220" s="1535"/>
      <c r="DOX220" s="1535"/>
      <c r="DOY220" s="1535"/>
      <c r="DOZ220" s="1535"/>
      <c r="DPA220" s="1535"/>
      <c r="DPB220" s="1535"/>
      <c r="DPC220" s="1535"/>
      <c r="DPD220" s="1535"/>
      <c r="DPE220" s="1535"/>
      <c r="DPF220" s="1535"/>
      <c r="DPG220" s="1535"/>
      <c r="DPH220" s="1535"/>
      <c r="DPI220" s="1535"/>
      <c r="DPJ220" s="1535"/>
      <c r="DPK220" s="1535"/>
      <c r="DPL220" s="1535"/>
      <c r="DPM220" s="1535"/>
      <c r="DPN220" s="1535"/>
      <c r="DPO220" s="1535"/>
      <c r="DPP220" s="1535"/>
      <c r="DPQ220" s="1535"/>
      <c r="DPR220" s="1535"/>
      <c r="DPS220" s="1535"/>
      <c r="DPT220" s="1535"/>
      <c r="DPU220" s="1535"/>
      <c r="DPV220" s="1535"/>
      <c r="DPW220" s="1535"/>
      <c r="DPX220" s="1535"/>
      <c r="DPY220" s="1535"/>
      <c r="DPZ220" s="1535"/>
      <c r="DQA220" s="1535"/>
      <c r="DQB220" s="1535"/>
      <c r="DQC220" s="1535"/>
      <c r="DQD220" s="1535"/>
      <c r="DQE220" s="1535"/>
      <c r="DQF220" s="1535"/>
      <c r="DQG220" s="1535"/>
      <c r="DQH220" s="1535"/>
      <c r="DQI220" s="1535"/>
      <c r="DQJ220" s="1535"/>
      <c r="DQK220" s="1535"/>
      <c r="DQL220" s="1535"/>
      <c r="DQM220" s="1535"/>
      <c r="DQN220" s="1535"/>
      <c r="DQO220" s="1535"/>
      <c r="DQP220" s="1535"/>
      <c r="DQQ220" s="1535"/>
      <c r="DQR220" s="1535"/>
      <c r="DQS220" s="1535"/>
      <c r="DQT220" s="1535"/>
      <c r="DQU220" s="1535"/>
      <c r="DQV220" s="1535"/>
      <c r="DQW220" s="1535"/>
      <c r="DQX220" s="1535"/>
      <c r="DQY220" s="1535"/>
      <c r="DQZ220" s="1535"/>
      <c r="DRA220" s="1535"/>
      <c r="DRB220" s="1535"/>
      <c r="DRC220" s="1535"/>
      <c r="DRD220" s="1535"/>
      <c r="DRE220" s="1535"/>
      <c r="DRF220" s="1535"/>
      <c r="DRG220" s="1535"/>
      <c r="DRH220" s="1535"/>
      <c r="DRI220" s="1535"/>
      <c r="DRJ220" s="1535"/>
      <c r="DRK220" s="1535"/>
      <c r="DRL220" s="1535"/>
      <c r="DRM220" s="1535"/>
      <c r="DRN220" s="1535"/>
      <c r="DRO220" s="1535"/>
      <c r="DRP220" s="1535"/>
      <c r="DRQ220" s="1535"/>
      <c r="DRR220" s="1535"/>
      <c r="DRS220" s="1535"/>
      <c r="DRT220" s="1535"/>
      <c r="DRU220" s="1535"/>
      <c r="DRV220" s="1535"/>
      <c r="DRW220" s="1535"/>
      <c r="DRX220" s="1535"/>
      <c r="DRY220" s="1535"/>
      <c r="DRZ220" s="1535"/>
      <c r="DSA220" s="1535"/>
      <c r="DSB220" s="1535"/>
      <c r="DSC220" s="1535"/>
      <c r="DSD220" s="1535"/>
      <c r="DSE220" s="1535"/>
      <c r="DSF220" s="1535"/>
      <c r="DSG220" s="1535"/>
      <c r="DSH220" s="1535"/>
      <c r="DSI220" s="1535"/>
      <c r="DSJ220" s="1535"/>
      <c r="DSK220" s="1535"/>
      <c r="DSL220" s="1535"/>
      <c r="DSM220" s="1535"/>
      <c r="DSN220" s="1535"/>
      <c r="DSO220" s="1535"/>
      <c r="DSP220" s="1535"/>
      <c r="DSQ220" s="1535"/>
      <c r="DSR220" s="1535"/>
      <c r="DSS220" s="1535"/>
      <c r="DST220" s="1535"/>
      <c r="DSU220" s="1535"/>
      <c r="DSV220" s="1535"/>
      <c r="DSW220" s="1535"/>
      <c r="DSX220" s="1535"/>
      <c r="DSY220" s="1535"/>
      <c r="DSZ220" s="1535"/>
      <c r="DTA220" s="1535"/>
      <c r="DTB220" s="1535"/>
      <c r="DTC220" s="1535"/>
      <c r="DTD220" s="1535"/>
      <c r="DTE220" s="1535"/>
      <c r="DTF220" s="1535"/>
      <c r="DTG220" s="1535"/>
      <c r="DTH220" s="1535"/>
      <c r="DTI220" s="1535"/>
      <c r="DTJ220" s="1535"/>
      <c r="DTK220" s="1535"/>
      <c r="DTL220" s="1535"/>
      <c r="DTM220" s="1535"/>
      <c r="DTN220" s="1535"/>
      <c r="DTO220" s="1535"/>
      <c r="DTP220" s="1535"/>
      <c r="DTQ220" s="1535"/>
      <c r="DTR220" s="1535"/>
      <c r="DTS220" s="1535"/>
      <c r="DTT220" s="1535"/>
      <c r="DTU220" s="1535"/>
      <c r="DTV220" s="1535"/>
      <c r="DTW220" s="1535"/>
      <c r="DTX220" s="1535"/>
      <c r="DTY220" s="1535"/>
      <c r="DTZ220" s="1535"/>
      <c r="DUA220" s="1535"/>
      <c r="DUB220" s="1535"/>
      <c r="DUC220" s="1535"/>
      <c r="DUD220" s="1535"/>
      <c r="DUE220" s="1535"/>
      <c r="DUF220" s="1535"/>
      <c r="DUG220" s="1535"/>
      <c r="DUH220" s="1535"/>
      <c r="DUI220" s="1535"/>
      <c r="DUJ220" s="1535"/>
      <c r="DUK220" s="1535"/>
      <c r="DUL220" s="1535"/>
      <c r="DUM220" s="1535"/>
      <c r="DUN220" s="1535"/>
      <c r="DUO220" s="1535"/>
      <c r="DUP220" s="1535"/>
      <c r="DUQ220" s="1535"/>
      <c r="DUR220" s="1535"/>
      <c r="DUS220" s="1535"/>
      <c r="DUT220" s="1535"/>
      <c r="DUU220" s="1535"/>
      <c r="DUV220" s="1535"/>
      <c r="DUW220" s="1535"/>
      <c r="DUX220" s="1535"/>
      <c r="DUY220" s="1535"/>
      <c r="DUZ220" s="1535"/>
      <c r="DVA220" s="1535"/>
      <c r="DVB220" s="1535"/>
      <c r="DVC220" s="1535"/>
      <c r="DVD220" s="1535"/>
      <c r="DVE220" s="1535"/>
      <c r="DVF220" s="1535"/>
      <c r="DVG220" s="1535"/>
      <c r="DVH220" s="1535"/>
      <c r="DVI220" s="1535"/>
      <c r="DVJ220" s="1535"/>
      <c r="DVK220" s="1535"/>
      <c r="DVL220" s="1535"/>
      <c r="DVM220" s="1535"/>
      <c r="DVN220" s="1535"/>
      <c r="DVO220" s="1535"/>
      <c r="DVP220" s="1535"/>
      <c r="DVQ220" s="1535"/>
      <c r="DVR220" s="1535"/>
      <c r="DVS220" s="1535"/>
      <c r="DVT220" s="1535"/>
      <c r="DVU220" s="1535"/>
      <c r="DVV220" s="1535"/>
      <c r="DVW220" s="1535"/>
      <c r="DVX220" s="1535"/>
      <c r="DVY220" s="1535"/>
      <c r="DVZ220" s="1535"/>
      <c r="DWA220" s="1535"/>
      <c r="DWB220" s="1535"/>
      <c r="DWC220" s="1535"/>
      <c r="DWD220" s="1535"/>
      <c r="DWE220" s="1535"/>
      <c r="DWF220" s="1535"/>
      <c r="DWG220" s="1535"/>
      <c r="DWH220" s="1535"/>
      <c r="DWI220" s="1535"/>
      <c r="DWJ220" s="1535"/>
      <c r="DWK220" s="1535"/>
      <c r="DWL220" s="1535"/>
      <c r="DWM220" s="1535"/>
      <c r="DWN220" s="1535"/>
      <c r="DWO220" s="1535"/>
      <c r="DWP220" s="1535"/>
      <c r="DWQ220" s="1535"/>
      <c r="DWR220" s="1535"/>
      <c r="DWS220" s="1535"/>
      <c r="DWT220" s="1535"/>
      <c r="DWU220" s="1535"/>
      <c r="DWV220" s="1535"/>
      <c r="DWW220" s="1535"/>
      <c r="DWX220" s="1535"/>
      <c r="DWY220" s="1535"/>
      <c r="DWZ220" s="1535"/>
      <c r="DXA220" s="1535"/>
      <c r="DXB220" s="1535"/>
      <c r="DXC220" s="1535"/>
      <c r="DXD220" s="1535"/>
      <c r="DXE220" s="1535"/>
      <c r="DXF220" s="1535"/>
      <c r="DXG220" s="1535"/>
      <c r="DXH220" s="1535"/>
      <c r="DXI220" s="1535"/>
      <c r="DXJ220" s="1535"/>
      <c r="DXK220" s="1535"/>
      <c r="DXL220" s="1535"/>
      <c r="DXM220" s="1535"/>
      <c r="DXN220" s="1535"/>
      <c r="DXO220" s="1535"/>
      <c r="DXP220" s="1535"/>
      <c r="DXQ220" s="1535"/>
      <c r="DXR220" s="1535"/>
      <c r="DXS220" s="1535"/>
      <c r="DXT220" s="1535"/>
      <c r="DXU220" s="1535"/>
      <c r="DXV220" s="1535"/>
      <c r="DXW220" s="1535"/>
      <c r="DXX220" s="1535"/>
      <c r="DXY220" s="1535"/>
      <c r="DXZ220" s="1535"/>
      <c r="DYA220" s="1535"/>
      <c r="DYB220" s="1535"/>
      <c r="DYC220" s="1535"/>
      <c r="DYD220" s="1535"/>
      <c r="DYE220" s="1535"/>
      <c r="DYF220" s="1535"/>
      <c r="DYG220" s="1535"/>
      <c r="DYH220" s="1535"/>
      <c r="DYI220" s="1535"/>
      <c r="DYJ220" s="1535"/>
      <c r="DYK220" s="1535"/>
      <c r="DYL220" s="1535"/>
      <c r="DYM220" s="1535"/>
      <c r="DYN220" s="1535"/>
      <c r="DYO220" s="1535"/>
      <c r="DYP220" s="1535"/>
      <c r="DYQ220" s="1535"/>
      <c r="DYR220" s="1535"/>
      <c r="DYS220" s="1535"/>
      <c r="DYT220" s="1535"/>
      <c r="DYU220" s="1535"/>
      <c r="DYV220" s="1535"/>
      <c r="DYW220" s="1535"/>
      <c r="DYX220" s="1535"/>
      <c r="DYY220" s="1535"/>
      <c r="DYZ220" s="1535"/>
      <c r="DZA220" s="1535"/>
      <c r="DZB220" s="1535"/>
      <c r="DZC220" s="1535"/>
      <c r="DZD220" s="1535"/>
      <c r="DZE220" s="1535"/>
      <c r="DZF220" s="1535"/>
      <c r="DZG220" s="1535"/>
      <c r="DZH220" s="1535"/>
      <c r="DZI220" s="1535"/>
      <c r="DZJ220" s="1535"/>
      <c r="DZK220" s="1535"/>
      <c r="DZL220" s="1535"/>
      <c r="DZM220" s="1535"/>
      <c r="DZN220" s="1535"/>
      <c r="DZO220" s="1535"/>
      <c r="DZP220" s="1535"/>
      <c r="DZQ220" s="1535"/>
      <c r="DZR220" s="1535"/>
      <c r="DZS220" s="1535"/>
      <c r="DZT220" s="1535"/>
      <c r="DZU220" s="1535"/>
      <c r="DZV220" s="1535"/>
      <c r="DZW220" s="1535"/>
      <c r="DZX220" s="1535"/>
      <c r="DZY220" s="1535"/>
      <c r="DZZ220" s="1535"/>
      <c r="EAA220" s="1535"/>
      <c r="EAB220" s="1535"/>
      <c r="EAC220" s="1535"/>
      <c r="EAD220" s="1535"/>
      <c r="EAE220" s="1535"/>
      <c r="EAF220" s="1535"/>
      <c r="EAG220" s="1535"/>
      <c r="EAH220" s="1535"/>
      <c r="EAI220" s="1535"/>
      <c r="EAJ220" s="1535"/>
      <c r="EAK220" s="1535"/>
      <c r="EAL220" s="1535"/>
      <c r="EAM220" s="1535"/>
      <c r="EAN220" s="1535"/>
      <c r="EAO220" s="1535"/>
      <c r="EAP220" s="1535"/>
      <c r="EAQ220" s="1535"/>
      <c r="EAR220" s="1535"/>
      <c r="EAS220" s="1535"/>
      <c r="EAT220" s="1535"/>
      <c r="EAU220" s="1535"/>
      <c r="EAV220" s="1535"/>
      <c r="EAW220" s="1535"/>
      <c r="EAX220" s="1535"/>
      <c r="EAY220" s="1535"/>
      <c r="EAZ220" s="1535"/>
      <c r="EBA220" s="1535"/>
      <c r="EBB220" s="1535"/>
      <c r="EBC220" s="1535"/>
      <c r="EBD220" s="1535"/>
      <c r="EBE220" s="1535"/>
      <c r="EBF220" s="1535"/>
      <c r="EBG220" s="1535"/>
      <c r="EBH220" s="1535"/>
      <c r="EBI220" s="1535"/>
      <c r="EBJ220" s="1535"/>
      <c r="EBK220" s="1535"/>
      <c r="EBL220" s="1535"/>
      <c r="EBM220" s="1535"/>
      <c r="EBN220" s="1535"/>
      <c r="EBO220" s="1535"/>
      <c r="EBP220" s="1535"/>
      <c r="EBQ220" s="1535"/>
      <c r="EBR220" s="1535"/>
      <c r="EBS220" s="1535"/>
      <c r="EBT220" s="1535"/>
      <c r="EBU220" s="1535"/>
      <c r="EBV220" s="1535"/>
      <c r="EBW220" s="1535"/>
      <c r="EBX220" s="1535"/>
      <c r="EBY220" s="1535"/>
      <c r="EBZ220" s="1535"/>
      <c r="ECA220" s="1535"/>
      <c r="ECB220" s="1535"/>
      <c r="ECC220" s="1535"/>
      <c r="ECD220" s="1535"/>
      <c r="ECE220" s="1535"/>
      <c r="ECF220" s="1535"/>
      <c r="ECG220" s="1535"/>
      <c r="ECH220" s="1535"/>
      <c r="ECI220" s="1535"/>
      <c r="ECJ220" s="1535"/>
      <c r="ECK220" s="1535"/>
      <c r="ECL220" s="1535"/>
      <c r="ECM220" s="1535"/>
      <c r="ECN220" s="1535"/>
      <c r="ECO220" s="1535"/>
      <c r="ECP220" s="1535"/>
      <c r="ECQ220" s="1535"/>
      <c r="ECR220" s="1535"/>
      <c r="ECS220" s="1535"/>
      <c r="ECT220" s="1535"/>
      <c r="ECU220" s="1535"/>
      <c r="ECV220" s="1535"/>
      <c r="ECW220" s="1535"/>
      <c r="ECX220" s="1535"/>
      <c r="ECY220" s="1535"/>
      <c r="ECZ220" s="1535"/>
      <c r="EDA220" s="1535"/>
      <c r="EDB220" s="1535"/>
      <c r="EDC220" s="1535"/>
      <c r="EDD220" s="1535"/>
      <c r="EDE220" s="1535"/>
      <c r="EDF220" s="1535"/>
      <c r="EDG220" s="1535"/>
      <c r="EDH220" s="1535"/>
      <c r="EDI220" s="1535"/>
      <c r="EDJ220" s="1535"/>
      <c r="EDK220" s="1535"/>
      <c r="EDL220" s="1535"/>
      <c r="EDM220" s="1535"/>
      <c r="EDN220" s="1535"/>
      <c r="EDO220" s="1535"/>
      <c r="EDP220" s="1535"/>
      <c r="EDQ220" s="1535"/>
      <c r="EDR220" s="1535"/>
      <c r="EDS220" s="1535"/>
      <c r="EDT220" s="1535"/>
      <c r="EDU220" s="1535"/>
      <c r="EDV220" s="1535"/>
      <c r="EDW220" s="1535"/>
      <c r="EDX220" s="1535"/>
      <c r="EDY220" s="1535"/>
      <c r="EDZ220" s="1535"/>
      <c r="EEA220" s="1535"/>
      <c r="EEB220" s="1535"/>
      <c r="EEC220" s="1535"/>
      <c r="EED220" s="1535"/>
      <c r="EEE220" s="1535"/>
      <c r="EEF220" s="1535"/>
      <c r="EEG220" s="1535"/>
      <c r="EEH220" s="1535"/>
      <c r="EEI220" s="1535"/>
      <c r="EEJ220" s="1535"/>
      <c r="EEK220" s="1535"/>
      <c r="EEL220" s="1535"/>
      <c r="EEM220" s="1535"/>
      <c r="EEN220" s="1535"/>
      <c r="EEO220" s="1535"/>
      <c r="EEP220" s="1535"/>
      <c r="EEQ220" s="1535"/>
      <c r="EER220" s="1535"/>
      <c r="EES220" s="1535"/>
      <c r="EET220" s="1535"/>
      <c r="EEU220" s="1535"/>
      <c r="EEV220" s="1535"/>
      <c r="EEW220" s="1535"/>
      <c r="EEX220" s="1535"/>
      <c r="EEY220" s="1535"/>
      <c r="EEZ220" s="1535"/>
      <c r="EFA220" s="1535"/>
      <c r="EFB220" s="1535"/>
      <c r="EFC220" s="1535"/>
      <c r="EFD220" s="1535"/>
      <c r="EFE220" s="1535"/>
      <c r="EFF220" s="1535"/>
      <c r="EFG220" s="1535"/>
      <c r="EFH220" s="1535"/>
      <c r="EFI220" s="1535"/>
      <c r="EFJ220" s="1535"/>
      <c r="EFK220" s="1535"/>
      <c r="EFL220" s="1535"/>
      <c r="EFM220" s="1535"/>
      <c r="EFN220" s="1535"/>
      <c r="EFO220" s="1535"/>
      <c r="EFP220" s="1535"/>
      <c r="EFQ220" s="1535"/>
      <c r="EFR220" s="1535"/>
      <c r="EFS220" s="1535"/>
      <c r="EFT220" s="1535"/>
      <c r="EFU220" s="1535"/>
      <c r="EFV220" s="1535"/>
      <c r="EFW220" s="1535"/>
      <c r="EFX220" s="1535"/>
      <c r="EFY220" s="1535"/>
      <c r="EFZ220" s="1535"/>
      <c r="EGA220" s="1535"/>
      <c r="EGB220" s="1535"/>
      <c r="EGC220" s="1535"/>
      <c r="EGD220" s="1535"/>
      <c r="EGE220" s="1535"/>
      <c r="EGF220" s="1535"/>
      <c r="EGG220" s="1535"/>
      <c r="EGH220" s="1535"/>
      <c r="EGI220" s="1535"/>
      <c r="EGJ220" s="1535"/>
      <c r="EGK220" s="1535"/>
      <c r="EGL220" s="1535"/>
      <c r="EGM220" s="1535"/>
      <c r="EGN220" s="1535"/>
      <c r="EGO220" s="1535"/>
      <c r="EGP220" s="1535"/>
      <c r="EGQ220" s="1535"/>
      <c r="EGR220" s="1535"/>
      <c r="EGS220" s="1535"/>
      <c r="EGT220" s="1535"/>
      <c r="EGU220" s="1535"/>
      <c r="EGV220" s="1535"/>
      <c r="EGW220" s="1535"/>
      <c r="EGX220" s="1535"/>
      <c r="EGY220" s="1535"/>
      <c r="EGZ220" s="1535"/>
      <c r="EHA220" s="1535"/>
      <c r="EHB220" s="1535"/>
      <c r="EHC220" s="1535"/>
      <c r="EHD220" s="1535"/>
      <c r="EHE220" s="1535"/>
      <c r="EHF220" s="1535"/>
      <c r="EHG220" s="1535"/>
      <c r="EHH220" s="1535"/>
      <c r="EHI220" s="1535"/>
      <c r="EHJ220" s="1535"/>
      <c r="EHK220" s="1535"/>
      <c r="EHL220" s="1535"/>
      <c r="EHM220" s="1535"/>
      <c r="EHN220" s="1535"/>
      <c r="EHO220" s="1535"/>
      <c r="EHP220" s="1535"/>
      <c r="EHQ220" s="1535"/>
      <c r="EHR220" s="1535"/>
      <c r="EHS220" s="1535"/>
      <c r="EHT220" s="1535"/>
      <c r="EHU220" s="1535"/>
      <c r="EHV220" s="1535"/>
      <c r="EHW220" s="1535"/>
      <c r="EHX220" s="1535"/>
      <c r="EHY220" s="1535"/>
      <c r="EHZ220" s="1535"/>
      <c r="EIA220" s="1535"/>
      <c r="EIB220" s="1535"/>
      <c r="EIC220" s="1535"/>
      <c r="EID220" s="1535"/>
      <c r="EIE220" s="1535"/>
      <c r="EIF220" s="1535"/>
      <c r="EIG220" s="1535"/>
      <c r="EIH220" s="1535"/>
      <c r="EII220" s="1535"/>
      <c r="EIJ220" s="1535"/>
      <c r="EIK220" s="1535"/>
      <c r="EIL220" s="1535"/>
      <c r="EIM220" s="1535"/>
      <c r="EIN220" s="1535"/>
      <c r="EIO220" s="1535"/>
      <c r="EIP220" s="1535"/>
      <c r="EIQ220" s="1535"/>
      <c r="EIR220" s="1535"/>
      <c r="EIS220" s="1535"/>
      <c r="EIT220" s="1535"/>
      <c r="EIU220" s="1535"/>
      <c r="EIV220" s="1535"/>
      <c r="EIW220" s="1535"/>
      <c r="EIX220" s="1535"/>
      <c r="EIY220" s="1535"/>
      <c r="EIZ220" s="1535"/>
      <c r="EJA220" s="1535"/>
      <c r="EJB220" s="1535"/>
      <c r="EJC220" s="1535"/>
      <c r="EJD220" s="1535"/>
      <c r="EJE220" s="1535"/>
      <c r="EJF220" s="1535"/>
      <c r="EJG220" s="1535"/>
      <c r="EJH220" s="1535"/>
      <c r="EJI220" s="1535"/>
      <c r="EJJ220" s="1535"/>
      <c r="EJK220" s="1535"/>
      <c r="EJL220" s="1535"/>
      <c r="EJM220" s="1535"/>
      <c r="EJN220" s="1535"/>
      <c r="EJO220" s="1535"/>
      <c r="EJP220" s="1535"/>
      <c r="EJQ220" s="1535"/>
      <c r="EJR220" s="1535"/>
      <c r="EJS220" s="1535"/>
      <c r="EJT220" s="1535"/>
      <c r="EJU220" s="1535"/>
      <c r="EJV220" s="1535"/>
      <c r="EJW220" s="1535"/>
      <c r="EJX220" s="1535"/>
      <c r="EJY220" s="1535"/>
      <c r="EJZ220" s="1535"/>
      <c r="EKA220" s="1535"/>
      <c r="EKB220" s="1535"/>
      <c r="EKC220" s="1535"/>
      <c r="EKD220" s="1535"/>
      <c r="EKE220" s="1535"/>
      <c r="EKF220" s="1535"/>
      <c r="EKG220" s="1535"/>
      <c r="EKH220" s="1535"/>
      <c r="EKI220" s="1535"/>
      <c r="EKJ220" s="1535"/>
      <c r="EKK220" s="1535"/>
      <c r="EKL220" s="1535"/>
      <c r="EKM220" s="1535"/>
      <c r="EKN220" s="1535"/>
      <c r="EKO220" s="1535"/>
      <c r="EKP220" s="1535"/>
      <c r="EKQ220" s="1535"/>
      <c r="EKR220" s="1535"/>
      <c r="EKS220" s="1535"/>
      <c r="EKT220" s="1535"/>
      <c r="EKU220" s="1535"/>
      <c r="EKV220" s="1535"/>
      <c r="EKW220" s="1535"/>
      <c r="EKX220" s="1535"/>
      <c r="EKY220" s="1535"/>
      <c r="EKZ220" s="1535"/>
      <c r="ELA220" s="1535"/>
      <c r="ELB220" s="1535"/>
      <c r="ELC220" s="1535"/>
      <c r="ELD220" s="1535"/>
      <c r="ELE220" s="1535"/>
      <c r="ELF220" s="1535"/>
      <c r="ELG220" s="1535"/>
      <c r="ELH220" s="1535"/>
      <c r="ELI220" s="1535"/>
      <c r="ELJ220" s="1535"/>
      <c r="ELK220" s="1535"/>
      <c r="ELL220" s="1535"/>
      <c r="ELM220" s="1535"/>
      <c r="ELN220" s="1535"/>
      <c r="ELO220" s="1535"/>
      <c r="ELP220" s="1535"/>
      <c r="ELQ220" s="1535"/>
      <c r="ELR220" s="1535"/>
      <c r="ELS220" s="1535"/>
      <c r="ELT220" s="1535"/>
      <c r="ELU220" s="1535"/>
      <c r="ELV220" s="1535"/>
      <c r="ELW220" s="1535"/>
      <c r="ELX220" s="1535"/>
      <c r="ELY220" s="1535"/>
      <c r="ELZ220" s="1535"/>
      <c r="EMA220" s="1535"/>
      <c r="EMB220" s="1535"/>
      <c r="EMC220" s="1535"/>
      <c r="EMD220" s="1535"/>
      <c r="EME220" s="1535"/>
      <c r="EMF220" s="1535"/>
      <c r="EMG220" s="1535"/>
      <c r="EMH220" s="1535"/>
      <c r="EMI220" s="1535"/>
      <c r="EMJ220" s="1535"/>
      <c r="EMK220" s="1535"/>
      <c r="EML220" s="1535"/>
      <c r="EMM220" s="1535"/>
      <c r="EMN220" s="1535"/>
      <c r="EMO220" s="1535"/>
      <c r="EMP220" s="1535"/>
      <c r="EMQ220" s="1535"/>
      <c r="EMR220" s="1535"/>
      <c r="EMS220" s="1535"/>
      <c r="EMT220" s="1535"/>
      <c r="EMU220" s="1535"/>
      <c r="EMV220" s="1535"/>
      <c r="EMW220" s="1535"/>
      <c r="EMX220" s="1535"/>
      <c r="EMY220" s="1535"/>
      <c r="EMZ220" s="1535"/>
      <c r="ENA220" s="1535"/>
      <c r="ENB220" s="1535"/>
      <c r="ENC220" s="1535"/>
      <c r="END220" s="1535"/>
      <c r="ENE220" s="1535"/>
      <c r="ENF220" s="1535"/>
      <c r="ENG220" s="1535"/>
      <c r="ENH220" s="1535"/>
      <c r="ENI220" s="1535"/>
      <c r="ENJ220" s="1535"/>
      <c r="ENK220" s="1535"/>
      <c r="ENL220" s="1535"/>
      <c r="ENM220" s="1535"/>
      <c r="ENN220" s="1535"/>
      <c r="ENO220" s="1535"/>
      <c r="ENP220" s="1535"/>
      <c r="ENQ220" s="1535"/>
      <c r="ENR220" s="1535"/>
      <c r="ENS220" s="1535"/>
      <c r="ENT220" s="1535"/>
      <c r="ENU220" s="1535"/>
      <c r="ENV220" s="1535"/>
      <c r="ENW220" s="1535"/>
      <c r="ENX220" s="1535"/>
      <c r="ENY220" s="1535"/>
      <c r="ENZ220" s="1535"/>
      <c r="EOA220" s="1535"/>
      <c r="EOB220" s="1535"/>
      <c r="EOC220" s="1535"/>
      <c r="EOD220" s="1535"/>
      <c r="EOE220" s="1535"/>
      <c r="EOF220" s="1535"/>
      <c r="EOG220" s="1535"/>
      <c r="EOH220" s="1535"/>
      <c r="EOI220" s="1535"/>
      <c r="EOJ220" s="1535"/>
      <c r="EOK220" s="1535"/>
      <c r="EOL220" s="1535"/>
      <c r="EOM220" s="1535"/>
      <c r="EON220" s="1535"/>
      <c r="EOO220" s="1535"/>
      <c r="EOP220" s="1535"/>
      <c r="EOQ220" s="1535"/>
      <c r="EOR220" s="1535"/>
      <c r="EOS220" s="1535"/>
      <c r="EOT220" s="1535"/>
      <c r="EOU220" s="1535"/>
      <c r="EOV220" s="1535"/>
      <c r="EOW220" s="1535"/>
      <c r="EOX220" s="1535"/>
      <c r="EOY220" s="1535"/>
      <c r="EOZ220" s="1535"/>
      <c r="EPA220" s="1535"/>
      <c r="EPB220" s="1535"/>
      <c r="EPC220" s="1535"/>
      <c r="EPD220" s="1535"/>
      <c r="EPE220" s="1535"/>
      <c r="EPF220" s="1535"/>
      <c r="EPG220" s="1535"/>
      <c r="EPH220" s="1535"/>
      <c r="EPI220" s="1535"/>
      <c r="EPJ220" s="1535"/>
      <c r="EPK220" s="1535"/>
      <c r="EPL220" s="1535"/>
      <c r="EPM220" s="1535"/>
      <c r="EPN220" s="1535"/>
      <c r="EPO220" s="1535"/>
      <c r="EPP220" s="1535"/>
      <c r="EPQ220" s="1535"/>
      <c r="EPR220" s="1535"/>
      <c r="EPS220" s="1535"/>
      <c r="EPT220" s="1535"/>
      <c r="EPU220" s="1535"/>
      <c r="EPV220" s="1535"/>
      <c r="EPW220" s="1535"/>
      <c r="EPX220" s="1535"/>
      <c r="EPY220" s="1535"/>
      <c r="EPZ220" s="1535"/>
      <c r="EQA220" s="1535"/>
      <c r="EQB220" s="1535"/>
      <c r="EQC220" s="1535"/>
      <c r="EQD220" s="1535"/>
      <c r="EQE220" s="1535"/>
      <c r="EQF220" s="1535"/>
      <c r="EQG220" s="1535"/>
      <c r="EQH220" s="1535"/>
      <c r="EQI220" s="1535"/>
      <c r="EQJ220" s="1535"/>
      <c r="EQK220" s="1535"/>
      <c r="EQL220" s="1535"/>
      <c r="EQM220" s="1535"/>
      <c r="EQN220" s="1535"/>
      <c r="EQO220" s="1535"/>
      <c r="EQP220" s="1535"/>
      <c r="EQQ220" s="1535"/>
      <c r="EQR220" s="1535"/>
      <c r="EQS220" s="1535"/>
      <c r="EQT220" s="1535"/>
      <c r="EQU220" s="1535"/>
      <c r="EQV220" s="1535"/>
      <c r="EQW220" s="1535"/>
      <c r="EQX220" s="1535"/>
      <c r="EQY220" s="1535"/>
      <c r="EQZ220" s="1535"/>
      <c r="ERA220" s="1535"/>
      <c r="ERB220" s="1535"/>
      <c r="ERC220" s="1535"/>
      <c r="ERD220" s="1535"/>
      <c r="ERE220" s="1535"/>
      <c r="ERF220" s="1535"/>
      <c r="ERG220" s="1535"/>
      <c r="ERH220" s="1535"/>
      <c r="ERI220" s="1535"/>
      <c r="ERJ220" s="1535"/>
      <c r="ERK220" s="1535"/>
      <c r="ERL220" s="1535"/>
      <c r="ERM220" s="1535"/>
      <c r="ERN220" s="1535"/>
      <c r="ERO220" s="1535"/>
      <c r="ERP220" s="1535"/>
      <c r="ERQ220" s="1535"/>
      <c r="ERR220" s="1535"/>
      <c r="ERS220" s="1535"/>
      <c r="ERT220" s="1535"/>
      <c r="ERU220" s="1535"/>
      <c r="ERV220" s="1535"/>
      <c r="ERW220" s="1535"/>
      <c r="ERX220" s="1535"/>
      <c r="ERY220" s="1535"/>
      <c r="ERZ220" s="1535"/>
      <c r="ESA220" s="1535"/>
      <c r="ESB220" s="1535"/>
      <c r="ESC220" s="1535"/>
      <c r="ESD220" s="1535"/>
      <c r="ESE220" s="1535"/>
      <c r="ESF220" s="1535"/>
      <c r="ESG220" s="1535"/>
      <c r="ESH220" s="1535"/>
      <c r="ESI220" s="1535"/>
      <c r="ESJ220" s="1535"/>
      <c r="ESK220" s="1535"/>
      <c r="ESL220" s="1535"/>
      <c r="ESM220" s="1535"/>
      <c r="ESN220" s="1535"/>
      <c r="ESO220" s="1535"/>
      <c r="ESP220" s="1535"/>
      <c r="ESQ220" s="1535"/>
      <c r="ESR220" s="1535"/>
      <c r="ESS220" s="1535"/>
      <c r="EST220" s="1535"/>
      <c r="ESU220" s="1535"/>
      <c r="ESV220" s="1535"/>
      <c r="ESW220" s="1535"/>
      <c r="ESX220" s="1535"/>
      <c r="ESY220" s="1535"/>
      <c r="ESZ220" s="1535"/>
      <c r="ETA220" s="1535"/>
      <c r="ETB220" s="1535"/>
      <c r="ETC220" s="1535"/>
      <c r="ETD220" s="1535"/>
      <c r="ETE220" s="1535"/>
      <c r="ETF220" s="1535"/>
      <c r="ETG220" s="1535"/>
      <c r="ETH220" s="1535"/>
      <c r="ETI220" s="1535"/>
      <c r="ETJ220" s="1535"/>
      <c r="ETK220" s="1535"/>
      <c r="ETL220" s="1535"/>
      <c r="ETM220" s="1535"/>
      <c r="ETN220" s="1535"/>
      <c r="ETO220" s="1535"/>
      <c r="ETP220" s="1535"/>
      <c r="ETQ220" s="1535"/>
      <c r="ETR220" s="1535"/>
      <c r="ETS220" s="1535"/>
      <c r="ETT220" s="1535"/>
      <c r="ETU220" s="1535"/>
      <c r="ETV220" s="1535"/>
      <c r="ETW220" s="1535"/>
      <c r="ETX220" s="1535"/>
      <c r="ETY220" s="1535"/>
      <c r="ETZ220" s="1535"/>
      <c r="EUA220" s="1535"/>
      <c r="EUB220" s="1535"/>
      <c r="EUC220" s="1535"/>
      <c r="EUD220" s="1535"/>
      <c r="EUE220" s="1535"/>
      <c r="EUF220" s="1535"/>
      <c r="EUG220" s="1535"/>
      <c r="EUH220" s="1535"/>
      <c r="EUI220" s="1535"/>
      <c r="EUJ220" s="1535"/>
      <c r="EUK220" s="1535"/>
      <c r="EUL220" s="1535"/>
      <c r="EUM220" s="1535"/>
      <c r="EUN220" s="1535"/>
      <c r="EUO220" s="1535"/>
      <c r="EUP220" s="1535"/>
      <c r="EUQ220" s="1535"/>
      <c r="EUR220" s="1535"/>
      <c r="EUS220" s="1535"/>
      <c r="EUT220" s="1535"/>
      <c r="EUU220" s="1535"/>
      <c r="EUV220" s="1535"/>
      <c r="EUW220" s="1535"/>
      <c r="EUX220" s="1535"/>
      <c r="EUY220" s="1535"/>
      <c r="EUZ220" s="1535"/>
      <c r="EVA220" s="1535"/>
      <c r="EVB220" s="1535"/>
      <c r="EVC220" s="1535"/>
      <c r="EVD220" s="1535"/>
      <c r="EVE220" s="1535"/>
      <c r="EVF220" s="1535"/>
      <c r="EVG220" s="1535"/>
      <c r="EVH220" s="1535"/>
      <c r="EVI220" s="1535"/>
      <c r="EVJ220" s="1535"/>
      <c r="EVK220" s="1535"/>
      <c r="EVL220" s="1535"/>
      <c r="EVM220" s="1535"/>
      <c r="EVN220" s="1535"/>
      <c r="EVO220" s="1535"/>
      <c r="EVP220" s="1535"/>
      <c r="EVQ220" s="1535"/>
      <c r="EVR220" s="1535"/>
      <c r="EVS220" s="1535"/>
      <c r="EVT220" s="1535"/>
      <c r="EVU220" s="1535"/>
      <c r="EVV220" s="1535"/>
      <c r="EVW220" s="1535"/>
      <c r="EVX220" s="1535"/>
      <c r="EVY220" s="1535"/>
      <c r="EVZ220" s="1535"/>
      <c r="EWA220" s="1535"/>
      <c r="EWB220" s="1535"/>
      <c r="EWC220" s="1535"/>
      <c r="EWD220" s="1535"/>
      <c r="EWE220" s="1535"/>
      <c r="EWF220" s="1535"/>
      <c r="EWG220" s="1535"/>
      <c r="EWH220" s="1535"/>
      <c r="EWI220" s="1535"/>
      <c r="EWJ220" s="1535"/>
      <c r="EWK220" s="1535"/>
      <c r="EWL220" s="1535"/>
      <c r="EWM220" s="1535"/>
      <c r="EWN220" s="1535"/>
      <c r="EWO220" s="1535"/>
      <c r="EWP220" s="1535"/>
      <c r="EWQ220" s="1535"/>
      <c r="EWR220" s="1535"/>
      <c r="EWS220" s="1535"/>
      <c r="EWT220" s="1535"/>
      <c r="EWU220" s="1535"/>
      <c r="EWV220" s="1535"/>
      <c r="EWW220" s="1535"/>
      <c r="EWX220" s="1535"/>
      <c r="EWY220" s="1535"/>
      <c r="EWZ220" s="1535"/>
      <c r="EXA220" s="1535"/>
      <c r="EXB220" s="1535"/>
      <c r="EXC220" s="1535"/>
      <c r="EXD220" s="1535"/>
      <c r="EXE220" s="1535"/>
      <c r="EXF220" s="1535"/>
      <c r="EXG220" s="1535"/>
      <c r="EXH220" s="1535"/>
      <c r="EXI220" s="1535"/>
      <c r="EXJ220" s="1535"/>
      <c r="EXK220" s="1535"/>
      <c r="EXL220" s="1535"/>
      <c r="EXM220" s="1535"/>
      <c r="EXN220" s="1535"/>
      <c r="EXO220" s="1535"/>
      <c r="EXP220" s="1535"/>
      <c r="EXQ220" s="1535"/>
      <c r="EXR220" s="1535"/>
      <c r="EXS220" s="1535"/>
      <c r="EXT220" s="1535"/>
      <c r="EXU220" s="1535"/>
      <c r="EXV220" s="1535"/>
      <c r="EXW220" s="1535"/>
      <c r="EXX220" s="1535"/>
      <c r="EXY220" s="1535"/>
      <c r="EXZ220" s="1535"/>
      <c r="EYA220" s="1535"/>
      <c r="EYB220" s="1535"/>
      <c r="EYC220" s="1535"/>
      <c r="EYD220" s="1535"/>
      <c r="EYE220" s="1535"/>
      <c r="EYF220" s="1535"/>
      <c r="EYG220" s="1535"/>
      <c r="EYH220" s="1535"/>
      <c r="EYI220" s="1535"/>
      <c r="EYJ220" s="1535"/>
      <c r="EYK220" s="1535"/>
      <c r="EYL220" s="1535"/>
      <c r="EYM220" s="1535"/>
      <c r="EYN220" s="1535"/>
      <c r="EYO220" s="1535"/>
      <c r="EYP220" s="1535"/>
      <c r="EYQ220" s="1535"/>
      <c r="EYR220" s="1535"/>
      <c r="EYS220" s="1535"/>
      <c r="EYT220" s="1535"/>
      <c r="EYU220" s="1535"/>
      <c r="EYV220" s="1535"/>
      <c r="EYW220" s="1535"/>
      <c r="EYX220" s="1535"/>
      <c r="EYY220" s="1535"/>
      <c r="EYZ220" s="1535"/>
      <c r="EZA220" s="1535"/>
      <c r="EZB220" s="1535"/>
      <c r="EZC220" s="1535"/>
      <c r="EZD220" s="1535"/>
      <c r="EZE220" s="1535"/>
      <c r="EZF220" s="1535"/>
      <c r="EZG220" s="1535"/>
      <c r="EZH220" s="1535"/>
      <c r="EZI220" s="1535"/>
      <c r="EZJ220" s="1535"/>
      <c r="EZK220" s="1535"/>
      <c r="EZL220" s="1535"/>
      <c r="EZM220" s="1535"/>
      <c r="EZN220" s="1535"/>
      <c r="EZO220" s="1535"/>
      <c r="EZP220" s="1535"/>
      <c r="EZQ220" s="1535"/>
      <c r="EZR220" s="1535"/>
      <c r="EZS220" s="1535"/>
      <c r="EZT220" s="1535"/>
      <c r="EZU220" s="1535"/>
      <c r="EZV220" s="1535"/>
      <c r="EZW220" s="1535"/>
      <c r="EZX220" s="1535"/>
      <c r="EZY220" s="1535"/>
      <c r="EZZ220" s="1535"/>
      <c r="FAA220" s="1535"/>
      <c r="FAB220" s="1535"/>
      <c r="FAC220" s="1535"/>
      <c r="FAD220" s="1535"/>
      <c r="FAE220" s="1535"/>
      <c r="FAF220" s="1535"/>
      <c r="FAG220" s="1535"/>
      <c r="FAH220" s="1535"/>
      <c r="FAI220" s="1535"/>
      <c r="FAJ220" s="1535"/>
      <c r="FAK220" s="1535"/>
      <c r="FAL220" s="1535"/>
      <c r="FAM220" s="1535"/>
      <c r="FAN220" s="1535"/>
      <c r="FAO220" s="1535"/>
      <c r="FAP220" s="1535"/>
      <c r="FAQ220" s="1535"/>
      <c r="FAR220" s="1535"/>
      <c r="FAS220" s="1535"/>
      <c r="FAT220" s="1535"/>
      <c r="FAU220" s="1535"/>
      <c r="FAV220" s="1535"/>
      <c r="FAW220" s="1535"/>
      <c r="FAX220" s="1535"/>
      <c r="FAY220" s="1535"/>
      <c r="FAZ220" s="1535"/>
      <c r="FBA220" s="1535"/>
      <c r="FBB220" s="1535"/>
      <c r="FBC220" s="1535"/>
      <c r="FBD220" s="1535"/>
      <c r="FBE220" s="1535"/>
      <c r="FBF220" s="1535"/>
      <c r="FBG220" s="1535"/>
      <c r="FBH220" s="1535"/>
      <c r="FBI220" s="1535"/>
      <c r="FBJ220" s="1535"/>
      <c r="FBK220" s="1535"/>
      <c r="FBL220" s="1535"/>
      <c r="FBM220" s="1535"/>
      <c r="FBN220" s="1535"/>
      <c r="FBO220" s="1535"/>
      <c r="FBP220" s="1535"/>
      <c r="FBQ220" s="1535"/>
      <c r="FBR220" s="1535"/>
      <c r="FBS220" s="1535"/>
      <c r="FBT220" s="1535"/>
      <c r="FBU220" s="1535"/>
      <c r="FBV220" s="1535"/>
      <c r="FBW220" s="1535"/>
      <c r="FBX220" s="1535"/>
      <c r="FBY220" s="1535"/>
      <c r="FBZ220" s="1535"/>
      <c r="FCA220" s="1535"/>
      <c r="FCB220" s="1535"/>
      <c r="FCC220" s="1535"/>
      <c r="FCD220" s="1535"/>
      <c r="FCE220" s="1535"/>
      <c r="FCF220" s="1535"/>
      <c r="FCG220" s="1535"/>
      <c r="FCH220" s="1535"/>
      <c r="FCI220" s="1535"/>
      <c r="FCJ220" s="1535"/>
      <c r="FCK220" s="1535"/>
      <c r="FCL220" s="1535"/>
      <c r="FCM220" s="1535"/>
      <c r="FCN220" s="1535"/>
      <c r="FCO220" s="1535"/>
      <c r="FCP220" s="1535"/>
      <c r="FCQ220" s="1535"/>
      <c r="FCR220" s="1535"/>
      <c r="FCS220" s="1535"/>
      <c r="FCT220" s="1535"/>
      <c r="FCU220" s="1535"/>
      <c r="FCV220" s="1535"/>
      <c r="FCW220" s="1535"/>
      <c r="FCX220" s="1535"/>
      <c r="FCY220" s="1535"/>
      <c r="FCZ220" s="1535"/>
      <c r="FDA220" s="1535"/>
      <c r="FDB220" s="1535"/>
      <c r="FDC220" s="1535"/>
      <c r="FDD220" s="1535"/>
      <c r="FDE220" s="1535"/>
      <c r="FDF220" s="1535"/>
      <c r="FDG220" s="1535"/>
      <c r="FDH220" s="1535"/>
      <c r="FDI220" s="1535"/>
      <c r="FDJ220" s="1535"/>
      <c r="FDK220" s="1535"/>
      <c r="FDL220" s="1535"/>
      <c r="FDM220" s="1535"/>
      <c r="FDN220" s="1535"/>
      <c r="FDO220" s="1535"/>
      <c r="FDP220" s="1535"/>
      <c r="FDQ220" s="1535"/>
      <c r="FDR220" s="1535"/>
      <c r="FDS220" s="1535"/>
      <c r="FDT220" s="1535"/>
      <c r="FDU220" s="1535"/>
      <c r="FDV220" s="1535"/>
      <c r="FDW220" s="1535"/>
      <c r="FDX220" s="1535"/>
      <c r="FDY220" s="1535"/>
      <c r="FDZ220" s="1535"/>
      <c r="FEA220" s="1535"/>
      <c r="FEB220" s="1535"/>
      <c r="FEC220" s="1535"/>
      <c r="FED220" s="1535"/>
      <c r="FEE220" s="1535"/>
      <c r="FEF220" s="1535"/>
      <c r="FEG220" s="1535"/>
      <c r="FEH220" s="1535"/>
      <c r="FEI220" s="1535"/>
      <c r="FEJ220" s="1535"/>
      <c r="FEK220" s="1535"/>
      <c r="FEL220" s="1535"/>
      <c r="FEM220" s="1535"/>
      <c r="FEN220" s="1535"/>
      <c r="FEO220" s="1535"/>
      <c r="FEP220" s="1535"/>
      <c r="FEQ220" s="1535"/>
      <c r="FER220" s="1535"/>
      <c r="FES220" s="1535"/>
      <c r="FET220" s="1535"/>
      <c r="FEU220" s="1535"/>
      <c r="FEV220" s="1535"/>
      <c r="FEW220" s="1535"/>
      <c r="FEX220" s="1535"/>
      <c r="FEY220" s="1535"/>
      <c r="FEZ220" s="1535"/>
      <c r="FFA220" s="1535"/>
      <c r="FFB220" s="1535"/>
      <c r="FFC220" s="1535"/>
      <c r="FFD220" s="1535"/>
      <c r="FFE220" s="1535"/>
      <c r="FFF220" s="1535"/>
      <c r="FFG220" s="1535"/>
      <c r="FFH220" s="1535"/>
      <c r="FFI220" s="1535"/>
      <c r="FFJ220" s="1535"/>
      <c r="FFK220" s="1535"/>
      <c r="FFL220" s="1535"/>
      <c r="FFM220" s="1535"/>
      <c r="FFN220" s="1535"/>
      <c r="FFO220" s="1535"/>
      <c r="FFP220" s="1535"/>
      <c r="FFQ220" s="1535"/>
      <c r="FFR220" s="1535"/>
      <c r="FFS220" s="1535"/>
      <c r="FFT220" s="1535"/>
      <c r="FFU220" s="1535"/>
      <c r="FFV220" s="1535"/>
      <c r="FFW220" s="1535"/>
      <c r="FFX220" s="1535"/>
      <c r="FFY220" s="1535"/>
      <c r="FFZ220" s="1535"/>
      <c r="FGA220" s="1535"/>
      <c r="FGB220" s="1535"/>
      <c r="FGC220" s="1535"/>
      <c r="FGD220" s="1535"/>
      <c r="FGE220" s="1535"/>
      <c r="FGF220" s="1535"/>
      <c r="FGG220" s="1535"/>
      <c r="FGH220" s="1535"/>
      <c r="FGI220" s="1535"/>
      <c r="FGJ220" s="1535"/>
      <c r="FGK220" s="1535"/>
      <c r="FGL220" s="1535"/>
      <c r="FGM220" s="1535"/>
      <c r="FGN220" s="1535"/>
      <c r="FGO220" s="1535"/>
      <c r="FGP220" s="1535"/>
      <c r="FGQ220" s="1535"/>
      <c r="FGR220" s="1535"/>
      <c r="FGS220" s="1535"/>
      <c r="FGT220" s="1535"/>
      <c r="FGU220" s="1535"/>
      <c r="FGV220" s="1535"/>
      <c r="FGW220" s="1535"/>
      <c r="FGX220" s="1535"/>
      <c r="FGY220" s="1535"/>
      <c r="FGZ220" s="1535"/>
      <c r="FHA220" s="1535"/>
      <c r="FHB220" s="1535"/>
      <c r="FHC220" s="1535"/>
      <c r="FHD220" s="1535"/>
      <c r="FHE220" s="1535"/>
      <c r="FHF220" s="1535"/>
      <c r="FHG220" s="1535"/>
      <c r="FHH220" s="1535"/>
      <c r="FHI220" s="1535"/>
      <c r="FHJ220" s="1535"/>
      <c r="FHK220" s="1535"/>
      <c r="FHL220" s="1535"/>
      <c r="FHM220" s="1535"/>
      <c r="FHN220" s="1535"/>
      <c r="FHO220" s="1535"/>
      <c r="FHP220" s="1535"/>
      <c r="FHQ220" s="1535"/>
      <c r="FHR220" s="1535"/>
      <c r="FHS220" s="1535"/>
      <c r="FHT220" s="1535"/>
      <c r="FHU220" s="1535"/>
      <c r="FHV220" s="1535"/>
      <c r="FHW220" s="1535"/>
      <c r="FHX220" s="1535"/>
      <c r="FHY220" s="1535"/>
      <c r="FHZ220" s="1535"/>
      <c r="FIA220" s="1535"/>
      <c r="FIB220" s="1535"/>
      <c r="FIC220" s="1535"/>
      <c r="FID220" s="1535"/>
      <c r="FIE220" s="1535"/>
      <c r="FIF220" s="1535"/>
      <c r="FIG220" s="1535"/>
      <c r="FIH220" s="1535"/>
      <c r="FII220" s="1535"/>
      <c r="FIJ220" s="1535"/>
      <c r="FIK220" s="1535"/>
      <c r="FIL220" s="1535"/>
      <c r="FIM220" s="1535"/>
      <c r="FIN220" s="1535"/>
      <c r="FIO220" s="1535"/>
      <c r="FIP220" s="1535"/>
      <c r="FIQ220" s="1535"/>
      <c r="FIR220" s="1535"/>
      <c r="FIS220" s="1535"/>
      <c r="FIT220" s="1535"/>
      <c r="FIU220" s="1535"/>
      <c r="FIV220" s="1535"/>
      <c r="FIW220" s="1535"/>
      <c r="FIX220" s="1535"/>
      <c r="FIY220" s="1535"/>
      <c r="FIZ220" s="1535"/>
      <c r="FJA220" s="1535"/>
      <c r="FJB220" s="1535"/>
      <c r="FJC220" s="1535"/>
      <c r="FJD220" s="1535"/>
      <c r="FJE220" s="1535"/>
      <c r="FJF220" s="1535"/>
      <c r="FJG220" s="1535"/>
      <c r="FJH220" s="1535"/>
      <c r="FJI220" s="1535"/>
      <c r="FJJ220" s="1535"/>
      <c r="FJK220" s="1535"/>
      <c r="FJL220" s="1535"/>
      <c r="FJM220" s="1535"/>
      <c r="FJN220" s="1535"/>
      <c r="FJO220" s="1535"/>
      <c r="FJP220" s="1535"/>
      <c r="FJQ220" s="1535"/>
      <c r="FJR220" s="1535"/>
      <c r="FJS220" s="1535"/>
      <c r="FJT220" s="1535"/>
      <c r="FJU220" s="1535"/>
      <c r="FJV220" s="1535"/>
      <c r="FJW220" s="1535"/>
      <c r="FJX220" s="1535"/>
      <c r="FJY220" s="1535"/>
      <c r="FJZ220" s="1535"/>
      <c r="FKA220" s="1535"/>
      <c r="FKB220" s="1535"/>
      <c r="FKC220" s="1535"/>
      <c r="FKD220" s="1535"/>
      <c r="FKE220" s="1535"/>
      <c r="FKF220" s="1535"/>
      <c r="FKG220" s="1535"/>
      <c r="FKH220" s="1535"/>
      <c r="FKI220" s="1535"/>
      <c r="FKJ220" s="1535"/>
      <c r="FKK220" s="1535"/>
      <c r="FKL220" s="1535"/>
      <c r="FKM220" s="1535"/>
      <c r="FKN220" s="1535"/>
      <c r="FKO220" s="1535"/>
      <c r="FKP220" s="1535"/>
      <c r="FKQ220" s="1535"/>
      <c r="FKR220" s="1535"/>
      <c r="FKS220" s="1535"/>
      <c r="FKT220" s="1535"/>
      <c r="FKU220" s="1535"/>
      <c r="FKV220" s="1535"/>
      <c r="FKW220" s="1535"/>
      <c r="FKX220" s="1535"/>
      <c r="FKY220" s="1535"/>
      <c r="FKZ220" s="1535"/>
      <c r="FLA220" s="1535"/>
      <c r="FLB220" s="1535"/>
      <c r="FLC220" s="1535"/>
      <c r="FLD220" s="1535"/>
      <c r="FLE220" s="1535"/>
      <c r="FLF220" s="1535"/>
      <c r="FLG220" s="1535"/>
      <c r="FLH220" s="1535"/>
      <c r="FLI220" s="1535"/>
      <c r="FLJ220" s="1535"/>
      <c r="FLK220" s="1535"/>
      <c r="FLL220" s="1535"/>
      <c r="FLM220" s="1535"/>
      <c r="FLN220" s="1535"/>
      <c r="FLO220" s="1535"/>
      <c r="FLP220" s="1535"/>
      <c r="FLQ220" s="1535"/>
      <c r="FLR220" s="1535"/>
      <c r="FLS220" s="1535"/>
      <c r="FLT220" s="1535"/>
      <c r="FLU220" s="1535"/>
      <c r="FLV220" s="1535"/>
      <c r="FLW220" s="1535"/>
      <c r="FLX220" s="1535"/>
      <c r="FLY220" s="1535"/>
      <c r="FLZ220" s="1535"/>
      <c r="FMA220" s="1535"/>
      <c r="FMB220" s="1535"/>
      <c r="FMC220" s="1535"/>
      <c r="FMD220" s="1535"/>
      <c r="FME220" s="1535"/>
      <c r="FMF220" s="1535"/>
      <c r="FMG220" s="1535"/>
      <c r="FMH220" s="1535"/>
      <c r="FMI220" s="1535"/>
      <c r="FMJ220" s="1535"/>
      <c r="FMK220" s="1535"/>
      <c r="FML220" s="1535"/>
      <c r="FMM220" s="1535"/>
      <c r="FMN220" s="1535"/>
      <c r="FMO220" s="1535"/>
      <c r="FMP220" s="1535"/>
      <c r="FMQ220" s="1535"/>
      <c r="FMR220" s="1535"/>
      <c r="FMS220" s="1535"/>
      <c r="FMT220" s="1535"/>
      <c r="FMU220" s="1535"/>
      <c r="FMV220" s="1535"/>
      <c r="FMW220" s="1535"/>
      <c r="FMX220" s="1535"/>
      <c r="FMY220" s="1535"/>
      <c r="FMZ220" s="1535"/>
      <c r="FNA220" s="1535"/>
      <c r="FNB220" s="1535"/>
      <c r="FNC220" s="1535"/>
      <c r="FND220" s="1535"/>
      <c r="FNE220" s="1535"/>
      <c r="FNF220" s="1535"/>
      <c r="FNG220" s="1535"/>
      <c r="FNH220" s="1535"/>
      <c r="FNI220" s="1535"/>
      <c r="FNJ220" s="1535"/>
      <c r="FNK220" s="1535"/>
      <c r="FNL220" s="1535"/>
      <c r="FNM220" s="1535"/>
      <c r="FNN220" s="1535"/>
      <c r="FNO220" s="1535"/>
      <c r="FNP220" s="1535"/>
      <c r="FNQ220" s="1535"/>
      <c r="FNR220" s="1535"/>
      <c r="FNS220" s="1535"/>
      <c r="FNT220" s="1535"/>
      <c r="FNU220" s="1535"/>
      <c r="FNV220" s="1535"/>
      <c r="FNW220" s="1535"/>
      <c r="FNX220" s="1535"/>
      <c r="FNY220" s="1535"/>
      <c r="FNZ220" s="1535"/>
      <c r="FOA220" s="1535"/>
      <c r="FOB220" s="1535"/>
      <c r="FOC220" s="1535"/>
      <c r="FOD220" s="1535"/>
      <c r="FOE220" s="1535"/>
      <c r="FOF220" s="1535"/>
      <c r="FOG220" s="1535"/>
      <c r="FOH220" s="1535"/>
      <c r="FOI220" s="1535"/>
      <c r="FOJ220" s="1535"/>
      <c r="FOK220" s="1535"/>
      <c r="FOL220" s="1535"/>
      <c r="FOM220" s="1535"/>
      <c r="FON220" s="1535"/>
      <c r="FOO220" s="1535"/>
      <c r="FOP220" s="1535"/>
      <c r="FOQ220" s="1535"/>
      <c r="FOR220" s="1535"/>
      <c r="FOS220" s="1535"/>
      <c r="FOT220" s="1535"/>
      <c r="FOU220" s="1535"/>
      <c r="FOV220" s="1535"/>
      <c r="FOW220" s="1535"/>
      <c r="FOX220" s="1535"/>
      <c r="FOY220" s="1535"/>
      <c r="FOZ220" s="1535"/>
      <c r="FPA220" s="1535"/>
      <c r="FPB220" s="1535"/>
      <c r="FPC220" s="1535"/>
      <c r="FPD220" s="1535"/>
      <c r="FPE220" s="1535"/>
      <c r="FPF220" s="1535"/>
      <c r="FPG220" s="1535"/>
      <c r="FPH220" s="1535"/>
      <c r="FPI220" s="1535"/>
      <c r="FPJ220" s="1535"/>
      <c r="FPK220" s="1535"/>
      <c r="FPL220" s="1535"/>
      <c r="FPM220" s="1535"/>
      <c r="FPN220" s="1535"/>
      <c r="FPO220" s="1535"/>
      <c r="FPP220" s="1535"/>
      <c r="FPQ220" s="1535"/>
      <c r="FPR220" s="1535"/>
      <c r="FPS220" s="1535"/>
      <c r="FPT220" s="1535"/>
      <c r="FPU220" s="1535"/>
      <c r="FPV220" s="1535"/>
      <c r="FPW220" s="1535"/>
      <c r="FPX220" s="1535"/>
      <c r="FPY220" s="1535"/>
      <c r="FPZ220" s="1535"/>
      <c r="FQA220" s="1535"/>
      <c r="FQB220" s="1535"/>
      <c r="FQC220" s="1535"/>
      <c r="FQD220" s="1535"/>
      <c r="FQE220" s="1535"/>
      <c r="FQF220" s="1535"/>
      <c r="FQG220" s="1535"/>
      <c r="FQH220" s="1535"/>
      <c r="FQI220" s="1535"/>
      <c r="FQJ220" s="1535"/>
      <c r="FQK220" s="1535"/>
      <c r="FQL220" s="1535"/>
      <c r="FQM220" s="1535"/>
      <c r="FQN220" s="1535"/>
      <c r="FQO220" s="1535"/>
      <c r="FQP220" s="1535"/>
      <c r="FQQ220" s="1535"/>
      <c r="FQR220" s="1535"/>
      <c r="FQS220" s="1535"/>
      <c r="FQT220" s="1535"/>
      <c r="FQU220" s="1535"/>
      <c r="FQV220" s="1535"/>
      <c r="FQW220" s="1535"/>
      <c r="FQX220" s="1535"/>
      <c r="FQY220" s="1535"/>
      <c r="FQZ220" s="1535"/>
      <c r="FRA220" s="1535"/>
      <c r="FRB220" s="1535"/>
      <c r="FRC220" s="1535"/>
      <c r="FRD220" s="1535"/>
      <c r="FRE220" s="1535"/>
      <c r="FRF220" s="1535"/>
      <c r="FRG220" s="1535"/>
      <c r="FRH220" s="1535"/>
      <c r="FRI220" s="1535"/>
      <c r="FRJ220" s="1535"/>
      <c r="FRK220" s="1535"/>
      <c r="FRL220" s="1535"/>
      <c r="FRM220" s="1535"/>
      <c r="FRN220" s="1535"/>
      <c r="FRO220" s="1535"/>
      <c r="FRP220" s="1535"/>
      <c r="FRQ220" s="1535"/>
      <c r="FRR220" s="1535"/>
      <c r="FRS220" s="1535"/>
      <c r="FRT220" s="1535"/>
      <c r="FRU220" s="1535"/>
      <c r="FRV220" s="1535"/>
      <c r="FRW220" s="1535"/>
      <c r="FRX220" s="1535"/>
      <c r="FRY220" s="1535"/>
      <c r="FRZ220" s="1535"/>
      <c r="FSA220" s="1535"/>
      <c r="FSB220" s="1535"/>
      <c r="FSC220" s="1535"/>
      <c r="FSD220" s="1535"/>
      <c r="FSE220" s="1535"/>
      <c r="FSF220" s="1535"/>
      <c r="FSG220" s="1535"/>
      <c r="FSH220" s="1535"/>
      <c r="FSI220" s="1535"/>
      <c r="FSJ220" s="1535"/>
      <c r="FSK220" s="1535"/>
      <c r="FSL220" s="1535"/>
      <c r="FSM220" s="1535"/>
      <c r="FSN220" s="1535"/>
      <c r="FSO220" s="1535"/>
      <c r="FSP220" s="1535"/>
      <c r="FSQ220" s="1535"/>
      <c r="FSR220" s="1535"/>
      <c r="FSS220" s="1535"/>
      <c r="FST220" s="1535"/>
      <c r="FSU220" s="1535"/>
      <c r="FSV220" s="1535"/>
      <c r="FSW220" s="1535"/>
      <c r="FSX220" s="1535"/>
      <c r="FSY220" s="1535"/>
      <c r="FSZ220" s="1535"/>
      <c r="FTA220" s="1535"/>
      <c r="FTB220" s="1535"/>
      <c r="FTC220" s="1535"/>
      <c r="FTD220" s="1535"/>
      <c r="FTE220" s="1535"/>
      <c r="FTF220" s="1535"/>
      <c r="FTG220" s="1535"/>
      <c r="FTH220" s="1535"/>
      <c r="FTI220" s="1535"/>
      <c r="FTJ220" s="1535"/>
      <c r="FTK220" s="1535"/>
      <c r="FTL220" s="1535"/>
      <c r="FTM220" s="1535"/>
      <c r="FTN220" s="1535"/>
      <c r="FTO220" s="1535"/>
      <c r="FTP220" s="1535"/>
      <c r="FTQ220" s="1535"/>
      <c r="FTR220" s="1535"/>
      <c r="FTS220" s="1535"/>
      <c r="FTT220" s="1535"/>
      <c r="FTU220" s="1535"/>
      <c r="FTV220" s="1535"/>
      <c r="FTW220" s="1535"/>
      <c r="FTX220" s="1535"/>
      <c r="FTY220" s="1535"/>
      <c r="FTZ220" s="1535"/>
      <c r="FUA220" s="1535"/>
      <c r="FUB220" s="1535"/>
      <c r="FUC220" s="1535"/>
      <c r="FUD220" s="1535"/>
      <c r="FUE220" s="1535"/>
      <c r="FUF220" s="1535"/>
      <c r="FUG220" s="1535"/>
      <c r="FUH220" s="1535"/>
      <c r="FUI220" s="1535"/>
      <c r="FUJ220" s="1535"/>
      <c r="FUK220" s="1535"/>
      <c r="FUL220" s="1535"/>
      <c r="FUM220" s="1535"/>
      <c r="FUN220" s="1535"/>
      <c r="FUO220" s="1535"/>
      <c r="FUP220" s="1535"/>
      <c r="FUQ220" s="1535"/>
      <c r="FUR220" s="1535"/>
      <c r="FUS220" s="1535"/>
      <c r="FUT220" s="1535"/>
      <c r="FUU220" s="1535"/>
      <c r="FUV220" s="1535"/>
      <c r="FUW220" s="1535"/>
      <c r="FUX220" s="1535"/>
      <c r="FUY220" s="1535"/>
      <c r="FUZ220" s="1535"/>
      <c r="FVA220" s="1535"/>
      <c r="FVB220" s="1535"/>
      <c r="FVC220" s="1535"/>
      <c r="FVD220" s="1535"/>
      <c r="FVE220" s="1535"/>
      <c r="FVF220" s="1535"/>
      <c r="FVG220" s="1535"/>
      <c r="FVH220" s="1535"/>
      <c r="FVI220" s="1535"/>
      <c r="FVJ220" s="1535"/>
      <c r="FVK220" s="1535"/>
      <c r="FVL220" s="1535"/>
      <c r="FVM220" s="1535"/>
      <c r="FVN220" s="1535"/>
      <c r="FVO220" s="1535"/>
      <c r="FVP220" s="1535"/>
      <c r="FVQ220" s="1535"/>
      <c r="FVR220" s="1535"/>
      <c r="FVS220" s="1535"/>
      <c r="FVT220" s="1535"/>
      <c r="FVU220" s="1535"/>
      <c r="FVV220" s="1535"/>
      <c r="FVW220" s="1535"/>
      <c r="FVX220" s="1535"/>
      <c r="FVY220" s="1535"/>
      <c r="FVZ220" s="1535"/>
      <c r="FWA220" s="1535"/>
      <c r="FWB220" s="1535"/>
      <c r="FWC220" s="1535"/>
      <c r="FWD220" s="1535"/>
      <c r="FWE220" s="1535"/>
      <c r="FWF220" s="1535"/>
      <c r="FWG220" s="1535"/>
      <c r="FWH220" s="1535"/>
      <c r="FWI220" s="1535"/>
      <c r="FWJ220" s="1535"/>
      <c r="FWK220" s="1535"/>
      <c r="FWL220" s="1535"/>
      <c r="FWM220" s="1535"/>
      <c r="FWN220" s="1535"/>
      <c r="FWO220" s="1535"/>
      <c r="FWP220" s="1535"/>
      <c r="FWQ220" s="1535"/>
      <c r="FWR220" s="1535"/>
      <c r="FWS220" s="1535"/>
      <c r="FWT220" s="1535"/>
      <c r="FWU220" s="1535"/>
      <c r="FWV220" s="1535"/>
      <c r="FWW220" s="1535"/>
      <c r="FWX220" s="1535"/>
      <c r="FWY220" s="1535"/>
      <c r="FWZ220" s="1535"/>
      <c r="FXA220" s="1535"/>
      <c r="FXB220" s="1535"/>
      <c r="FXC220" s="1535"/>
      <c r="FXD220" s="1535"/>
      <c r="FXE220" s="1535"/>
      <c r="FXF220" s="1535"/>
      <c r="FXG220" s="1535"/>
      <c r="FXH220" s="1535"/>
      <c r="FXI220" s="1535"/>
      <c r="FXJ220" s="1535"/>
      <c r="FXK220" s="1535"/>
      <c r="FXL220" s="1535"/>
      <c r="FXM220" s="1535"/>
      <c r="FXN220" s="1535"/>
      <c r="FXO220" s="1535"/>
      <c r="FXP220" s="1535"/>
      <c r="FXQ220" s="1535"/>
      <c r="FXR220" s="1535"/>
      <c r="FXS220" s="1535"/>
      <c r="FXT220" s="1535"/>
      <c r="FXU220" s="1535"/>
      <c r="FXV220" s="1535"/>
      <c r="FXW220" s="1535"/>
      <c r="FXX220" s="1535"/>
      <c r="FXY220" s="1535"/>
      <c r="FXZ220" s="1535"/>
      <c r="FYA220" s="1535"/>
      <c r="FYB220" s="1535"/>
      <c r="FYC220" s="1535"/>
      <c r="FYD220" s="1535"/>
      <c r="FYE220" s="1535"/>
      <c r="FYF220" s="1535"/>
      <c r="FYG220" s="1535"/>
      <c r="FYH220" s="1535"/>
      <c r="FYI220" s="1535"/>
      <c r="FYJ220" s="1535"/>
      <c r="FYK220" s="1535"/>
      <c r="FYL220" s="1535"/>
      <c r="FYM220" s="1535"/>
      <c r="FYN220" s="1535"/>
      <c r="FYO220" s="1535"/>
      <c r="FYP220" s="1535"/>
      <c r="FYQ220" s="1535"/>
      <c r="FYR220" s="1535"/>
      <c r="FYS220" s="1535"/>
      <c r="FYT220" s="1535"/>
      <c r="FYU220" s="1535"/>
      <c r="FYV220" s="1535"/>
      <c r="FYW220" s="1535"/>
      <c r="FYX220" s="1535"/>
      <c r="FYY220" s="1535"/>
      <c r="FYZ220" s="1535"/>
      <c r="FZA220" s="1535"/>
      <c r="FZB220" s="1535"/>
      <c r="FZC220" s="1535"/>
      <c r="FZD220" s="1535"/>
      <c r="FZE220" s="1535"/>
      <c r="FZF220" s="1535"/>
      <c r="FZG220" s="1535"/>
      <c r="FZH220" s="1535"/>
      <c r="FZI220" s="1535"/>
      <c r="FZJ220" s="1535"/>
      <c r="FZK220" s="1535"/>
      <c r="FZL220" s="1535"/>
      <c r="FZM220" s="1535"/>
      <c r="FZN220" s="1535"/>
      <c r="FZO220" s="1535"/>
      <c r="FZP220" s="1535"/>
      <c r="FZQ220" s="1535"/>
      <c r="FZR220" s="1535"/>
      <c r="FZS220" s="1535"/>
      <c r="FZT220" s="1535"/>
      <c r="FZU220" s="1535"/>
      <c r="FZV220" s="1535"/>
      <c r="FZW220" s="1535"/>
      <c r="FZX220" s="1535"/>
      <c r="FZY220" s="1535"/>
      <c r="FZZ220" s="1535"/>
      <c r="GAA220" s="1535"/>
      <c r="GAB220" s="1535"/>
      <c r="GAC220" s="1535"/>
      <c r="GAD220" s="1535"/>
      <c r="GAE220" s="1535"/>
      <c r="GAF220" s="1535"/>
      <c r="GAG220" s="1535"/>
      <c r="GAH220" s="1535"/>
      <c r="GAI220" s="1535"/>
      <c r="GAJ220" s="1535"/>
      <c r="GAK220" s="1535"/>
      <c r="GAL220" s="1535"/>
      <c r="GAM220" s="1535"/>
      <c r="GAN220" s="1535"/>
      <c r="GAO220" s="1535"/>
      <c r="GAP220" s="1535"/>
      <c r="GAQ220" s="1535"/>
      <c r="GAR220" s="1535"/>
      <c r="GAS220" s="1535"/>
      <c r="GAT220" s="1535"/>
      <c r="GAU220" s="1535"/>
      <c r="GAV220" s="1535"/>
      <c r="GAW220" s="1535"/>
      <c r="GAX220" s="1535"/>
      <c r="GAY220" s="1535"/>
      <c r="GAZ220" s="1535"/>
      <c r="GBA220" s="1535"/>
      <c r="GBB220" s="1535"/>
      <c r="GBC220" s="1535"/>
      <c r="GBD220" s="1535"/>
      <c r="GBE220" s="1535"/>
      <c r="GBF220" s="1535"/>
      <c r="GBG220" s="1535"/>
      <c r="GBH220" s="1535"/>
      <c r="GBI220" s="1535"/>
      <c r="GBJ220" s="1535"/>
      <c r="GBK220" s="1535"/>
      <c r="GBL220" s="1535"/>
      <c r="GBM220" s="1535"/>
      <c r="GBN220" s="1535"/>
      <c r="GBO220" s="1535"/>
      <c r="GBP220" s="1535"/>
      <c r="GBQ220" s="1535"/>
      <c r="GBR220" s="1535"/>
      <c r="GBS220" s="1535"/>
      <c r="GBT220" s="1535"/>
      <c r="GBU220" s="1535"/>
      <c r="GBV220" s="1535"/>
      <c r="GBW220" s="1535"/>
      <c r="GBX220" s="1535"/>
      <c r="GBY220" s="1535"/>
      <c r="GBZ220" s="1535"/>
      <c r="GCA220" s="1535"/>
      <c r="GCB220" s="1535"/>
      <c r="GCC220" s="1535"/>
      <c r="GCD220" s="1535"/>
      <c r="GCE220" s="1535"/>
      <c r="GCF220" s="1535"/>
      <c r="GCG220" s="1535"/>
      <c r="GCH220" s="1535"/>
      <c r="GCI220" s="1535"/>
      <c r="GCJ220" s="1535"/>
      <c r="GCK220" s="1535"/>
      <c r="GCL220" s="1535"/>
      <c r="GCM220" s="1535"/>
      <c r="GCN220" s="1535"/>
      <c r="GCO220" s="1535"/>
      <c r="GCP220" s="1535"/>
      <c r="GCQ220" s="1535"/>
      <c r="GCR220" s="1535"/>
      <c r="GCS220" s="1535"/>
      <c r="GCT220" s="1535"/>
      <c r="GCU220" s="1535"/>
      <c r="GCV220" s="1535"/>
      <c r="GCW220" s="1535"/>
      <c r="GCX220" s="1535"/>
      <c r="GCY220" s="1535"/>
      <c r="GCZ220" s="1535"/>
      <c r="GDA220" s="1535"/>
      <c r="GDB220" s="1535"/>
      <c r="GDC220" s="1535"/>
      <c r="GDD220" s="1535"/>
      <c r="GDE220" s="1535"/>
      <c r="GDF220" s="1535"/>
      <c r="GDG220" s="1535"/>
      <c r="GDH220" s="1535"/>
      <c r="GDI220" s="1535"/>
      <c r="GDJ220" s="1535"/>
      <c r="GDK220" s="1535"/>
      <c r="GDL220" s="1535"/>
      <c r="GDM220" s="1535"/>
      <c r="GDN220" s="1535"/>
      <c r="GDO220" s="1535"/>
      <c r="GDP220" s="1535"/>
      <c r="GDQ220" s="1535"/>
      <c r="GDR220" s="1535"/>
      <c r="GDS220" s="1535"/>
      <c r="GDT220" s="1535"/>
      <c r="GDU220" s="1535"/>
      <c r="GDV220" s="1535"/>
      <c r="GDW220" s="1535"/>
      <c r="GDX220" s="1535"/>
      <c r="GDY220" s="1535"/>
      <c r="GDZ220" s="1535"/>
      <c r="GEA220" s="1535"/>
      <c r="GEB220" s="1535"/>
      <c r="GEC220" s="1535"/>
      <c r="GED220" s="1535"/>
      <c r="GEE220" s="1535"/>
      <c r="GEF220" s="1535"/>
      <c r="GEG220" s="1535"/>
      <c r="GEH220" s="1535"/>
      <c r="GEI220" s="1535"/>
      <c r="GEJ220" s="1535"/>
      <c r="GEK220" s="1535"/>
      <c r="GEL220" s="1535"/>
      <c r="GEM220" s="1535"/>
      <c r="GEN220" s="1535"/>
      <c r="GEO220" s="1535"/>
      <c r="GEP220" s="1535"/>
      <c r="GEQ220" s="1535"/>
      <c r="GER220" s="1535"/>
      <c r="GES220" s="1535"/>
      <c r="GET220" s="1535"/>
      <c r="GEU220" s="1535"/>
      <c r="GEV220" s="1535"/>
      <c r="GEW220" s="1535"/>
      <c r="GEX220" s="1535"/>
      <c r="GEY220" s="1535"/>
      <c r="GEZ220" s="1535"/>
      <c r="GFA220" s="1535"/>
      <c r="GFB220" s="1535"/>
      <c r="GFC220" s="1535"/>
      <c r="GFD220" s="1535"/>
      <c r="GFE220" s="1535"/>
      <c r="GFF220" s="1535"/>
      <c r="GFG220" s="1535"/>
      <c r="GFH220" s="1535"/>
      <c r="GFI220" s="1535"/>
      <c r="GFJ220" s="1535"/>
      <c r="GFK220" s="1535"/>
      <c r="GFL220" s="1535"/>
      <c r="GFM220" s="1535"/>
      <c r="GFN220" s="1535"/>
      <c r="GFO220" s="1535"/>
      <c r="GFP220" s="1535"/>
      <c r="GFQ220" s="1535"/>
      <c r="GFR220" s="1535"/>
      <c r="GFS220" s="1535"/>
      <c r="GFT220" s="1535"/>
      <c r="GFU220" s="1535"/>
      <c r="GFV220" s="1535"/>
      <c r="GFW220" s="1535"/>
      <c r="GFX220" s="1535"/>
      <c r="GFY220" s="1535"/>
      <c r="GFZ220" s="1535"/>
      <c r="GGA220" s="1535"/>
      <c r="GGB220" s="1535"/>
      <c r="GGC220" s="1535"/>
      <c r="GGD220" s="1535"/>
      <c r="GGE220" s="1535"/>
      <c r="GGF220" s="1535"/>
      <c r="GGG220" s="1535"/>
      <c r="GGH220" s="1535"/>
      <c r="GGI220" s="1535"/>
      <c r="GGJ220" s="1535"/>
      <c r="GGK220" s="1535"/>
      <c r="GGL220" s="1535"/>
      <c r="GGM220" s="1535"/>
      <c r="GGN220" s="1535"/>
      <c r="GGO220" s="1535"/>
      <c r="GGP220" s="1535"/>
      <c r="GGQ220" s="1535"/>
      <c r="GGR220" s="1535"/>
      <c r="GGS220" s="1535"/>
      <c r="GGT220" s="1535"/>
      <c r="GGU220" s="1535"/>
      <c r="GGV220" s="1535"/>
      <c r="GGW220" s="1535"/>
      <c r="GGX220" s="1535"/>
      <c r="GGY220" s="1535"/>
      <c r="GGZ220" s="1535"/>
      <c r="GHA220" s="1535"/>
      <c r="GHB220" s="1535"/>
      <c r="GHC220" s="1535"/>
      <c r="GHD220" s="1535"/>
      <c r="GHE220" s="1535"/>
      <c r="GHF220" s="1535"/>
      <c r="GHG220" s="1535"/>
      <c r="GHH220" s="1535"/>
      <c r="GHI220" s="1535"/>
      <c r="GHJ220" s="1535"/>
      <c r="GHK220" s="1535"/>
      <c r="GHL220" s="1535"/>
      <c r="GHM220" s="1535"/>
      <c r="GHN220" s="1535"/>
      <c r="GHO220" s="1535"/>
      <c r="GHP220" s="1535"/>
      <c r="GHQ220" s="1535"/>
      <c r="GHR220" s="1535"/>
      <c r="GHS220" s="1535"/>
      <c r="GHT220" s="1535"/>
      <c r="GHU220" s="1535"/>
      <c r="GHV220" s="1535"/>
      <c r="GHW220" s="1535"/>
      <c r="GHX220" s="1535"/>
      <c r="GHY220" s="1535"/>
      <c r="GHZ220" s="1535"/>
      <c r="GIA220" s="1535"/>
      <c r="GIB220" s="1535"/>
      <c r="GIC220" s="1535"/>
      <c r="GID220" s="1535"/>
      <c r="GIE220" s="1535"/>
      <c r="GIF220" s="1535"/>
      <c r="GIG220" s="1535"/>
      <c r="GIH220" s="1535"/>
      <c r="GII220" s="1535"/>
      <c r="GIJ220" s="1535"/>
      <c r="GIK220" s="1535"/>
      <c r="GIL220" s="1535"/>
      <c r="GIM220" s="1535"/>
      <c r="GIN220" s="1535"/>
      <c r="GIO220" s="1535"/>
      <c r="GIP220" s="1535"/>
      <c r="GIQ220" s="1535"/>
      <c r="GIR220" s="1535"/>
      <c r="GIS220" s="1535"/>
      <c r="GIT220" s="1535"/>
      <c r="GIU220" s="1535"/>
      <c r="GIV220" s="1535"/>
      <c r="GIW220" s="1535"/>
      <c r="GIX220" s="1535"/>
      <c r="GIY220" s="1535"/>
      <c r="GIZ220" s="1535"/>
      <c r="GJA220" s="1535"/>
      <c r="GJB220" s="1535"/>
      <c r="GJC220" s="1535"/>
      <c r="GJD220" s="1535"/>
      <c r="GJE220" s="1535"/>
      <c r="GJF220" s="1535"/>
      <c r="GJG220" s="1535"/>
      <c r="GJH220" s="1535"/>
      <c r="GJI220" s="1535"/>
      <c r="GJJ220" s="1535"/>
      <c r="GJK220" s="1535"/>
      <c r="GJL220" s="1535"/>
      <c r="GJM220" s="1535"/>
      <c r="GJN220" s="1535"/>
      <c r="GJO220" s="1535"/>
      <c r="GJP220" s="1535"/>
      <c r="GJQ220" s="1535"/>
      <c r="GJR220" s="1535"/>
      <c r="GJS220" s="1535"/>
      <c r="GJT220" s="1535"/>
      <c r="GJU220" s="1535"/>
      <c r="GJV220" s="1535"/>
      <c r="GJW220" s="1535"/>
      <c r="GJX220" s="1535"/>
      <c r="GJY220" s="1535"/>
      <c r="GJZ220" s="1535"/>
      <c r="GKA220" s="1535"/>
      <c r="GKB220" s="1535"/>
      <c r="GKC220" s="1535"/>
      <c r="GKD220" s="1535"/>
      <c r="GKE220" s="1535"/>
      <c r="GKF220" s="1535"/>
      <c r="GKG220" s="1535"/>
      <c r="GKH220" s="1535"/>
      <c r="GKI220" s="1535"/>
      <c r="GKJ220" s="1535"/>
      <c r="GKK220" s="1535"/>
      <c r="GKL220" s="1535"/>
      <c r="GKM220" s="1535"/>
      <c r="GKN220" s="1535"/>
      <c r="GKO220" s="1535"/>
      <c r="GKP220" s="1535"/>
      <c r="GKQ220" s="1535"/>
      <c r="GKR220" s="1535"/>
      <c r="GKS220" s="1535"/>
      <c r="GKT220" s="1535"/>
      <c r="GKU220" s="1535"/>
      <c r="GKV220" s="1535"/>
      <c r="GKW220" s="1535"/>
      <c r="GKX220" s="1535"/>
      <c r="GKY220" s="1535"/>
      <c r="GKZ220" s="1535"/>
      <c r="GLA220" s="1535"/>
      <c r="GLB220" s="1535"/>
      <c r="GLC220" s="1535"/>
      <c r="GLD220" s="1535"/>
      <c r="GLE220" s="1535"/>
      <c r="GLF220" s="1535"/>
      <c r="GLG220" s="1535"/>
      <c r="GLH220" s="1535"/>
      <c r="GLI220" s="1535"/>
      <c r="GLJ220" s="1535"/>
      <c r="GLK220" s="1535"/>
      <c r="GLL220" s="1535"/>
      <c r="GLM220" s="1535"/>
      <c r="GLN220" s="1535"/>
      <c r="GLO220" s="1535"/>
      <c r="GLP220" s="1535"/>
      <c r="GLQ220" s="1535"/>
      <c r="GLR220" s="1535"/>
      <c r="GLS220" s="1535"/>
      <c r="GLT220" s="1535"/>
      <c r="GLU220" s="1535"/>
      <c r="GLV220" s="1535"/>
      <c r="GLW220" s="1535"/>
      <c r="GLX220" s="1535"/>
      <c r="GLY220" s="1535"/>
      <c r="GLZ220" s="1535"/>
      <c r="GMA220" s="1535"/>
      <c r="GMB220" s="1535"/>
      <c r="GMC220" s="1535"/>
      <c r="GMD220" s="1535"/>
      <c r="GME220" s="1535"/>
      <c r="GMF220" s="1535"/>
      <c r="GMG220" s="1535"/>
      <c r="GMH220" s="1535"/>
      <c r="GMI220" s="1535"/>
      <c r="GMJ220" s="1535"/>
      <c r="GMK220" s="1535"/>
      <c r="GML220" s="1535"/>
      <c r="GMM220" s="1535"/>
      <c r="GMN220" s="1535"/>
      <c r="GMO220" s="1535"/>
      <c r="GMP220" s="1535"/>
      <c r="GMQ220" s="1535"/>
      <c r="GMR220" s="1535"/>
      <c r="GMS220" s="1535"/>
      <c r="GMT220" s="1535"/>
      <c r="GMU220" s="1535"/>
      <c r="GMV220" s="1535"/>
      <c r="GMW220" s="1535"/>
      <c r="GMX220" s="1535"/>
      <c r="GMY220" s="1535"/>
      <c r="GMZ220" s="1535"/>
      <c r="GNA220" s="1535"/>
      <c r="GNB220" s="1535"/>
      <c r="GNC220" s="1535"/>
      <c r="GND220" s="1535"/>
      <c r="GNE220" s="1535"/>
      <c r="GNF220" s="1535"/>
      <c r="GNG220" s="1535"/>
      <c r="GNH220" s="1535"/>
      <c r="GNI220" s="1535"/>
      <c r="GNJ220" s="1535"/>
      <c r="GNK220" s="1535"/>
      <c r="GNL220" s="1535"/>
      <c r="GNM220" s="1535"/>
      <c r="GNN220" s="1535"/>
      <c r="GNO220" s="1535"/>
      <c r="GNP220" s="1535"/>
      <c r="GNQ220" s="1535"/>
      <c r="GNR220" s="1535"/>
      <c r="GNS220" s="1535"/>
      <c r="GNT220" s="1535"/>
      <c r="GNU220" s="1535"/>
      <c r="GNV220" s="1535"/>
      <c r="GNW220" s="1535"/>
      <c r="GNX220" s="1535"/>
      <c r="GNY220" s="1535"/>
      <c r="GNZ220" s="1535"/>
      <c r="GOA220" s="1535"/>
      <c r="GOB220" s="1535"/>
      <c r="GOC220" s="1535"/>
      <c r="GOD220" s="1535"/>
      <c r="GOE220" s="1535"/>
      <c r="GOF220" s="1535"/>
      <c r="GOG220" s="1535"/>
      <c r="GOH220" s="1535"/>
      <c r="GOI220" s="1535"/>
      <c r="GOJ220" s="1535"/>
      <c r="GOK220" s="1535"/>
      <c r="GOL220" s="1535"/>
      <c r="GOM220" s="1535"/>
      <c r="GON220" s="1535"/>
      <c r="GOO220" s="1535"/>
      <c r="GOP220" s="1535"/>
      <c r="GOQ220" s="1535"/>
      <c r="GOR220" s="1535"/>
      <c r="GOS220" s="1535"/>
      <c r="GOT220" s="1535"/>
      <c r="GOU220" s="1535"/>
      <c r="GOV220" s="1535"/>
      <c r="GOW220" s="1535"/>
      <c r="GOX220" s="1535"/>
      <c r="GOY220" s="1535"/>
      <c r="GOZ220" s="1535"/>
      <c r="GPA220" s="1535"/>
      <c r="GPB220" s="1535"/>
      <c r="GPC220" s="1535"/>
      <c r="GPD220" s="1535"/>
      <c r="GPE220" s="1535"/>
      <c r="GPF220" s="1535"/>
      <c r="GPG220" s="1535"/>
      <c r="GPH220" s="1535"/>
      <c r="GPI220" s="1535"/>
      <c r="GPJ220" s="1535"/>
      <c r="GPK220" s="1535"/>
      <c r="GPL220" s="1535"/>
      <c r="GPM220" s="1535"/>
      <c r="GPN220" s="1535"/>
      <c r="GPO220" s="1535"/>
      <c r="GPP220" s="1535"/>
      <c r="GPQ220" s="1535"/>
      <c r="GPR220" s="1535"/>
      <c r="GPS220" s="1535"/>
      <c r="GPT220" s="1535"/>
      <c r="GPU220" s="1535"/>
      <c r="GPV220" s="1535"/>
      <c r="GPW220" s="1535"/>
      <c r="GPX220" s="1535"/>
      <c r="GPY220" s="1535"/>
      <c r="GPZ220" s="1535"/>
      <c r="GQA220" s="1535"/>
      <c r="GQB220" s="1535"/>
      <c r="GQC220" s="1535"/>
      <c r="GQD220" s="1535"/>
      <c r="GQE220" s="1535"/>
      <c r="GQF220" s="1535"/>
      <c r="GQG220" s="1535"/>
      <c r="GQH220" s="1535"/>
      <c r="GQI220" s="1535"/>
      <c r="GQJ220" s="1535"/>
      <c r="GQK220" s="1535"/>
      <c r="GQL220" s="1535"/>
      <c r="GQM220" s="1535"/>
      <c r="GQN220" s="1535"/>
      <c r="GQO220" s="1535"/>
      <c r="GQP220" s="1535"/>
      <c r="GQQ220" s="1535"/>
      <c r="GQR220" s="1535"/>
      <c r="GQS220" s="1535"/>
      <c r="GQT220" s="1535"/>
      <c r="GQU220" s="1535"/>
      <c r="GQV220" s="1535"/>
      <c r="GQW220" s="1535"/>
      <c r="GQX220" s="1535"/>
      <c r="GQY220" s="1535"/>
      <c r="GQZ220" s="1535"/>
      <c r="GRA220" s="1535"/>
      <c r="GRB220" s="1535"/>
      <c r="GRC220" s="1535"/>
      <c r="GRD220" s="1535"/>
      <c r="GRE220" s="1535"/>
      <c r="GRF220" s="1535"/>
      <c r="GRG220" s="1535"/>
      <c r="GRH220" s="1535"/>
      <c r="GRI220" s="1535"/>
      <c r="GRJ220" s="1535"/>
      <c r="GRK220" s="1535"/>
      <c r="GRL220" s="1535"/>
      <c r="GRM220" s="1535"/>
      <c r="GRN220" s="1535"/>
      <c r="GRO220" s="1535"/>
      <c r="GRP220" s="1535"/>
      <c r="GRQ220" s="1535"/>
      <c r="GRR220" s="1535"/>
      <c r="GRS220" s="1535"/>
      <c r="GRT220" s="1535"/>
      <c r="GRU220" s="1535"/>
      <c r="GRV220" s="1535"/>
      <c r="GRW220" s="1535"/>
      <c r="GRX220" s="1535"/>
      <c r="GRY220" s="1535"/>
      <c r="GRZ220" s="1535"/>
      <c r="GSA220" s="1535"/>
      <c r="GSB220" s="1535"/>
      <c r="GSC220" s="1535"/>
      <c r="GSD220" s="1535"/>
      <c r="GSE220" s="1535"/>
      <c r="GSF220" s="1535"/>
      <c r="GSG220" s="1535"/>
      <c r="GSH220" s="1535"/>
      <c r="GSI220" s="1535"/>
      <c r="GSJ220" s="1535"/>
      <c r="GSK220" s="1535"/>
      <c r="GSL220" s="1535"/>
      <c r="GSM220" s="1535"/>
      <c r="GSN220" s="1535"/>
      <c r="GSO220" s="1535"/>
      <c r="GSP220" s="1535"/>
      <c r="GSQ220" s="1535"/>
      <c r="GSR220" s="1535"/>
      <c r="GSS220" s="1535"/>
      <c r="GST220" s="1535"/>
      <c r="GSU220" s="1535"/>
      <c r="GSV220" s="1535"/>
      <c r="GSW220" s="1535"/>
      <c r="GSX220" s="1535"/>
      <c r="GSY220" s="1535"/>
      <c r="GSZ220" s="1535"/>
      <c r="GTA220" s="1535"/>
      <c r="GTB220" s="1535"/>
      <c r="GTC220" s="1535"/>
      <c r="GTD220" s="1535"/>
      <c r="GTE220" s="1535"/>
      <c r="GTF220" s="1535"/>
      <c r="GTG220" s="1535"/>
      <c r="GTH220" s="1535"/>
      <c r="GTI220" s="1535"/>
      <c r="GTJ220" s="1535"/>
      <c r="GTK220" s="1535"/>
      <c r="GTL220" s="1535"/>
      <c r="GTM220" s="1535"/>
      <c r="GTN220" s="1535"/>
      <c r="GTO220" s="1535"/>
      <c r="GTP220" s="1535"/>
      <c r="GTQ220" s="1535"/>
      <c r="GTR220" s="1535"/>
      <c r="GTS220" s="1535"/>
      <c r="GTT220" s="1535"/>
      <c r="GTU220" s="1535"/>
      <c r="GTV220" s="1535"/>
      <c r="GTW220" s="1535"/>
      <c r="GTX220" s="1535"/>
      <c r="GTY220" s="1535"/>
      <c r="GTZ220" s="1535"/>
      <c r="GUA220" s="1535"/>
      <c r="GUB220" s="1535"/>
      <c r="GUC220" s="1535"/>
      <c r="GUD220" s="1535"/>
      <c r="GUE220" s="1535"/>
      <c r="GUF220" s="1535"/>
      <c r="GUG220" s="1535"/>
      <c r="GUH220" s="1535"/>
      <c r="GUI220" s="1535"/>
      <c r="GUJ220" s="1535"/>
      <c r="GUK220" s="1535"/>
      <c r="GUL220" s="1535"/>
      <c r="GUM220" s="1535"/>
      <c r="GUN220" s="1535"/>
      <c r="GUO220" s="1535"/>
      <c r="GUP220" s="1535"/>
      <c r="GUQ220" s="1535"/>
      <c r="GUR220" s="1535"/>
      <c r="GUS220" s="1535"/>
      <c r="GUT220" s="1535"/>
      <c r="GUU220" s="1535"/>
      <c r="GUV220" s="1535"/>
      <c r="GUW220" s="1535"/>
      <c r="GUX220" s="1535"/>
      <c r="GUY220" s="1535"/>
      <c r="GUZ220" s="1535"/>
      <c r="GVA220" s="1535"/>
      <c r="GVB220" s="1535"/>
      <c r="GVC220" s="1535"/>
      <c r="GVD220" s="1535"/>
      <c r="GVE220" s="1535"/>
      <c r="GVF220" s="1535"/>
      <c r="GVG220" s="1535"/>
      <c r="GVH220" s="1535"/>
      <c r="GVI220" s="1535"/>
      <c r="GVJ220" s="1535"/>
      <c r="GVK220" s="1535"/>
      <c r="GVL220" s="1535"/>
      <c r="GVM220" s="1535"/>
      <c r="GVN220" s="1535"/>
      <c r="GVO220" s="1535"/>
      <c r="GVP220" s="1535"/>
      <c r="GVQ220" s="1535"/>
      <c r="GVR220" s="1535"/>
      <c r="GVS220" s="1535"/>
      <c r="GVT220" s="1535"/>
      <c r="GVU220" s="1535"/>
      <c r="GVV220" s="1535"/>
      <c r="GVW220" s="1535"/>
      <c r="GVX220" s="1535"/>
      <c r="GVY220" s="1535"/>
      <c r="GVZ220" s="1535"/>
      <c r="GWA220" s="1535"/>
      <c r="GWB220" s="1535"/>
      <c r="GWC220" s="1535"/>
      <c r="GWD220" s="1535"/>
      <c r="GWE220" s="1535"/>
      <c r="GWF220" s="1535"/>
      <c r="GWG220" s="1535"/>
      <c r="GWH220" s="1535"/>
      <c r="GWI220" s="1535"/>
      <c r="GWJ220" s="1535"/>
      <c r="GWK220" s="1535"/>
      <c r="GWL220" s="1535"/>
      <c r="GWM220" s="1535"/>
      <c r="GWN220" s="1535"/>
      <c r="GWO220" s="1535"/>
      <c r="GWP220" s="1535"/>
      <c r="GWQ220" s="1535"/>
      <c r="GWR220" s="1535"/>
      <c r="GWS220" s="1535"/>
      <c r="GWT220" s="1535"/>
      <c r="GWU220" s="1535"/>
      <c r="GWV220" s="1535"/>
      <c r="GWW220" s="1535"/>
      <c r="GWX220" s="1535"/>
      <c r="GWY220" s="1535"/>
      <c r="GWZ220" s="1535"/>
      <c r="GXA220" s="1535"/>
      <c r="GXB220" s="1535"/>
      <c r="GXC220" s="1535"/>
      <c r="GXD220" s="1535"/>
      <c r="GXE220" s="1535"/>
      <c r="GXF220" s="1535"/>
      <c r="GXG220" s="1535"/>
      <c r="GXH220" s="1535"/>
      <c r="GXI220" s="1535"/>
      <c r="GXJ220" s="1535"/>
      <c r="GXK220" s="1535"/>
      <c r="GXL220" s="1535"/>
      <c r="GXM220" s="1535"/>
      <c r="GXN220" s="1535"/>
      <c r="GXO220" s="1535"/>
      <c r="GXP220" s="1535"/>
      <c r="GXQ220" s="1535"/>
      <c r="GXR220" s="1535"/>
      <c r="GXS220" s="1535"/>
      <c r="GXT220" s="1535"/>
      <c r="GXU220" s="1535"/>
      <c r="GXV220" s="1535"/>
      <c r="GXW220" s="1535"/>
      <c r="GXX220" s="1535"/>
      <c r="GXY220" s="1535"/>
      <c r="GXZ220" s="1535"/>
      <c r="GYA220" s="1535"/>
      <c r="GYB220" s="1535"/>
      <c r="GYC220" s="1535"/>
      <c r="GYD220" s="1535"/>
      <c r="GYE220" s="1535"/>
      <c r="GYF220" s="1535"/>
      <c r="GYG220" s="1535"/>
      <c r="GYH220" s="1535"/>
      <c r="GYI220" s="1535"/>
      <c r="GYJ220" s="1535"/>
      <c r="GYK220" s="1535"/>
      <c r="GYL220" s="1535"/>
      <c r="GYM220" s="1535"/>
      <c r="GYN220" s="1535"/>
      <c r="GYO220" s="1535"/>
      <c r="GYP220" s="1535"/>
      <c r="GYQ220" s="1535"/>
      <c r="GYR220" s="1535"/>
      <c r="GYS220" s="1535"/>
      <c r="GYT220" s="1535"/>
      <c r="GYU220" s="1535"/>
      <c r="GYV220" s="1535"/>
      <c r="GYW220" s="1535"/>
      <c r="GYX220" s="1535"/>
      <c r="GYY220" s="1535"/>
      <c r="GYZ220" s="1535"/>
      <c r="GZA220" s="1535"/>
      <c r="GZB220" s="1535"/>
      <c r="GZC220" s="1535"/>
      <c r="GZD220" s="1535"/>
      <c r="GZE220" s="1535"/>
      <c r="GZF220" s="1535"/>
      <c r="GZG220" s="1535"/>
      <c r="GZH220" s="1535"/>
      <c r="GZI220" s="1535"/>
      <c r="GZJ220" s="1535"/>
      <c r="GZK220" s="1535"/>
      <c r="GZL220" s="1535"/>
      <c r="GZM220" s="1535"/>
      <c r="GZN220" s="1535"/>
      <c r="GZO220" s="1535"/>
      <c r="GZP220" s="1535"/>
      <c r="GZQ220" s="1535"/>
      <c r="GZR220" s="1535"/>
      <c r="GZS220" s="1535"/>
      <c r="GZT220" s="1535"/>
      <c r="GZU220" s="1535"/>
      <c r="GZV220" s="1535"/>
      <c r="GZW220" s="1535"/>
      <c r="GZX220" s="1535"/>
      <c r="GZY220" s="1535"/>
      <c r="GZZ220" s="1535"/>
      <c r="HAA220" s="1535"/>
      <c r="HAB220" s="1535"/>
      <c r="HAC220" s="1535"/>
      <c r="HAD220" s="1535"/>
      <c r="HAE220" s="1535"/>
      <c r="HAF220" s="1535"/>
      <c r="HAG220" s="1535"/>
      <c r="HAH220" s="1535"/>
      <c r="HAI220" s="1535"/>
      <c r="HAJ220" s="1535"/>
      <c r="HAK220" s="1535"/>
      <c r="HAL220" s="1535"/>
      <c r="HAM220" s="1535"/>
      <c r="HAN220" s="1535"/>
      <c r="HAO220" s="1535"/>
      <c r="HAP220" s="1535"/>
      <c r="HAQ220" s="1535"/>
      <c r="HAR220" s="1535"/>
      <c r="HAS220" s="1535"/>
      <c r="HAT220" s="1535"/>
      <c r="HAU220" s="1535"/>
      <c r="HAV220" s="1535"/>
      <c r="HAW220" s="1535"/>
      <c r="HAX220" s="1535"/>
      <c r="HAY220" s="1535"/>
      <c r="HAZ220" s="1535"/>
      <c r="HBA220" s="1535"/>
      <c r="HBB220" s="1535"/>
      <c r="HBC220" s="1535"/>
      <c r="HBD220" s="1535"/>
      <c r="HBE220" s="1535"/>
      <c r="HBF220" s="1535"/>
      <c r="HBG220" s="1535"/>
      <c r="HBH220" s="1535"/>
      <c r="HBI220" s="1535"/>
      <c r="HBJ220" s="1535"/>
      <c r="HBK220" s="1535"/>
      <c r="HBL220" s="1535"/>
      <c r="HBM220" s="1535"/>
      <c r="HBN220" s="1535"/>
      <c r="HBO220" s="1535"/>
      <c r="HBP220" s="1535"/>
      <c r="HBQ220" s="1535"/>
      <c r="HBR220" s="1535"/>
      <c r="HBS220" s="1535"/>
      <c r="HBT220" s="1535"/>
      <c r="HBU220" s="1535"/>
      <c r="HBV220" s="1535"/>
      <c r="HBW220" s="1535"/>
      <c r="HBX220" s="1535"/>
      <c r="HBY220" s="1535"/>
      <c r="HBZ220" s="1535"/>
      <c r="HCA220" s="1535"/>
      <c r="HCB220" s="1535"/>
      <c r="HCC220" s="1535"/>
      <c r="HCD220" s="1535"/>
      <c r="HCE220" s="1535"/>
      <c r="HCF220" s="1535"/>
      <c r="HCG220" s="1535"/>
      <c r="HCH220" s="1535"/>
      <c r="HCI220" s="1535"/>
      <c r="HCJ220" s="1535"/>
      <c r="HCK220" s="1535"/>
      <c r="HCL220" s="1535"/>
      <c r="HCM220" s="1535"/>
      <c r="HCN220" s="1535"/>
      <c r="HCO220" s="1535"/>
      <c r="HCP220" s="1535"/>
      <c r="HCQ220" s="1535"/>
      <c r="HCR220" s="1535"/>
      <c r="HCS220" s="1535"/>
      <c r="HCT220" s="1535"/>
      <c r="HCU220" s="1535"/>
      <c r="HCV220" s="1535"/>
      <c r="HCW220" s="1535"/>
      <c r="HCX220" s="1535"/>
      <c r="HCY220" s="1535"/>
      <c r="HCZ220" s="1535"/>
      <c r="HDA220" s="1535"/>
      <c r="HDB220" s="1535"/>
      <c r="HDC220" s="1535"/>
      <c r="HDD220" s="1535"/>
      <c r="HDE220" s="1535"/>
      <c r="HDF220" s="1535"/>
      <c r="HDG220" s="1535"/>
      <c r="HDH220" s="1535"/>
      <c r="HDI220" s="1535"/>
      <c r="HDJ220" s="1535"/>
      <c r="HDK220" s="1535"/>
      <c r="HDL220" s="1535"/>
      <c r="HDM220" s="1535"/>
      <c r="HDN220" s="1535"/>
      <c r="HDO220" s="1535"/>
      <c r="HDP220" s="1535"/>
      <c r="HDQ220" s="1535"/>
      <c r="HDR220" s="1535"/>
      <c r="HDS220" s="1535"/>
      <c r="HDT220" s="1535"/>
      <c r="HDU220" s="1535"/>
      <c r="HDV220" s="1535"/>
      <c r="HDW220" s="1535"/>
      <c r="HDX220" s="1535"/>
      <c r="HDY220" s="1535"/>
      <c r="HDZ220" s="1535"/>
      <c r="HEA220" s="1535"/>
      <c r="HEB220" s="1535"/>
      <c r="HEC220" s="1535"/>
      <c r="HED220" s="1535"/>
      <c r="HEE220" s="1535"/>
      <c r="HEF220" s="1535"/>
      <c r="HEG220" s="1535"/>
      <c r="HEH220" s="1535"/>
      <c r="HEI220" s="1535"/>
      <c r="HEJ220" s="1535"/>
      <c r="HEK220" s="1535"/>
      <c r="HEL220" s="1535"/>
      <c r="HEM220" s="1535"/>
      <c r="HEN220" s="1535"/>
      <c r="HEO220" s="1535"/>
      <c r="HEP220" s="1535"/>
      <c r="HEQ220" s="1535"/>
      <c r="HER220" s="1535"/>
      <c r="HES220" s="1535"/>
      <c r="HET220" s="1535"/>
      <c r="HEU220" s="1535"/>
      <c r="HEV220" s="1535"/>
      <c r="HEW220" s="1535"/>
      <c r="HEX220" s="1535"/>
      <c r="HEY220" s="1535"/>
      <c r="HEZ220" s="1535"/>
      <c r="HFA220" s="1535"/>
      <c r="HFB220" s="1535"/>
      <c r="HFC220" s="1535"/>
      <c r="HFD220" s="1535"/>
      <c r="HFE220" s="1535"/>
      <c r="HFF220" s="1535"/>
      <c r="HFG220" s="1535"/>
      <c r="HFH220" s="1535"/>
      <c r="HFI220" s="1535"/>
      <c r="HFJ220" s="1535"/>
      <c r="HFK220" s="1535"/>
      <c r="HFL220" s="1535"/>
      <c r="HFM220" s="1535"/>
      <c r="HFN220" s="1535"/>
      <c r="HFO220" s="1535"/>
      <c r="HFP220" s="1535"/>
      <c r="HFQ220" s="1535"/>
      <c r="HFR220" s="1535"/>
      <c r="HFS220" s="1535"/>
      <c r="HFT220" s="1535"/>
      <c r="HFU220" s="1535"/>
      <c r="HFV220" s="1535"/>
      <c r="HFW220" s="1535"/>
      <c r="HFX220" s="1535"/>
      <c r="HFY220" s="1535"/>
      <c r="HFZ220" s="1535"/>
      <c r="HGA220" s="1535"/>
      <c r="HGB220" s="1535"/>
      <c r="HGC220" s="1535"/>
      <c r="HGD220" s="1535"/>
      <c r="HGE220" s="1535"/>
      <c r="HGF220" s="1535"/>
      <c r="HGG220" s="1535"/>
      <c r="HGH220" s="1535"/>
      <c r="HGI220" s="1535"/>
      <c r="HGJ220" s="1535"/>
      <c r="HGK220" s="1535"/>
      <c r="HGL220" s="1535"/>
      <c r="HGM220" s="1535"/>
      <c r="HGN220" s="1535"/>
      <c r="HGO220" s="1535"/>
      <c r="HGP220" s="1535"/>
      <c r="HGQ220" s="1535"/>
      <c r="HGR220" s="1535"/>
      <c r="HGS220" s="1535"/>
      <c r="HGT220" s="1535"/>
      <c r="HGU220" s="1535"/>
      <c r="HGV220" s="1535"/>
      <c r="HGW220" s="1535"/>
      <c r="HGX220" s="1535"/>
      <c r="HGY220" s="1535"/>
      <c r="HGZ220" s="1535"/>
      <c r="HHA220" s="1535"/>
      <c r="HHB220" s="1535"/>
      <c r="HHC220" s="1535"/>
      <c r="HHD220" s="1535"/>
      <c r="HHE220" s="1535"/>
      <c r="HHF220" s="1535"/>
      <c r="HHG220" s="1535"/>
      <c r="HHH220" s="1535"/>
      <c r="HHI220" s="1535"/>
      <c r="HHJ220" s="1535"/>
      <c r="HHK220" s="1535"/>
      <c r="HHL220" s="1535"/>
      <c r="HHM220" s="1535"/>
      <c r="HHN220" s="1535"/>
      <c r="HHO220" s="1535"/>
      <c r="HHP220" s="1535"/>
      <c r="HHQ220" s="1535"/>
      <c r="HHR220" s="1535"/>
      <c r="HHS220" s="1535"/>
      <c r="HHT220" s="1535"/>
      <c r="HHU220" s="1535"/>
      <c r="HHV220" s="1535"/>
      <c r="HHW220" s="1535"/>
      <c r="HHX220" s="1535"/>
      <c r="HHY220" s="1535"/>
      <c r="HHZ220" s="1535"/>
      <c r="HIA220" s="1535"/>
      <c r="HIB220" s="1535"/>
      <c r="HIC220" s="1535"/>
      <c r="HID220" s="1535"/>
      <c r="HIE220" s="1535"/>
      <c r="HIF220" s="1535"/>
      <c r="HIG220" s="1535"/>
      <c r="HIH220" s="1535"/>
      <c r="HII220" s="1535"/>
      <c r="HIJ220" s="1535"/>
      <c r="HIK220" s="1535"/>
      <c r="HIL220" s="1535"/>
      <c r="HIM220" s="1535"/>
      <c r="HIN220" s="1535"/>
      <c r="HIO220" s="1535"/>
      <c r="HIP220" s="1535"/>
      <c r="HIQ220" s="1535"/>
      <c r="HIR220" s="1535"/>
      <c r="HIS220" s="1535"/>
      <c r="HIT220" s="1535"/>
      <c r="HIU220" s="1535"/>
      <c r="HIV220" s="1535"/>
      <c r="HIW220" s="1535"/>
      <c r="HIX220" s="1535"/>
      <c r="HIY220" s="1535"/>
      <c r="HIZ220" s="1535"/>
      <c r="HJA220" s="1535"/>
      <c r="HJB220" s="1535"/>
      <c r="HJC220" s="1535"/>
      <c r="HJD220" s="1535"/>
      <c r="HJE220" s="1535"/>
      <c r="HJF220" s="1535"/>
      <c r="HJG220" s="1535"/>
      <c r="HJH220" s="1535"/>
      <c r="HJI220" s="1535"/>
      <c r="HJJ220" s="1535"/>
      <c r="HJK220" s="1535"/>
      <c r="HJL220" s="1535"/>
      <c r="HJM220" s="1535"/>
      <c r="HJN220" s="1535"/>
      <c r="HJO220" s="1535"/>
      <c r="HJP220" s="1535"/>
      <c r="HJQ220" s="1535"/>
      <c r="HJR220" s="1535"/>
      <c r="HJS220" s="1535"/>
      <c r="HJT220" s="1535"/>
      <c r="HJU220" s="1535"/>
      <c r="HJV220" s="1535"/>
      <c r="HJW220" s="1535"/>
      <c r="HJX220" s="1535"/>
      <c r="HJY220" s="1535"/>
      <c r="HJZ220" s="1535"/>
      <c r="HKA220" s="1535"/>
      <c r="HKB220" s="1535"/>
      <c r="HKC220" s="1535"/>
      <c r="HKD220" s="1535"/>
      <c r="HKE220" s="1535"/>
      <c r="HKF220" s="1535"/>
      <c r="HKG220" s="1535"/>
      <c r="HKH220" s="1535"/>
      <c r="HKI220" s="1535"/>
      <c r="HKJ220" s="1535"/>
      <c r="HKK220" s="1535"/>
      <c r="HKL220" s="1535"/>
      <c r="HKM220" s="1535"/>
      <c r="HKN220" s="1535"/>
      <c r="HKO220" s="1535"/>
      <c r="HKP220" s="1535"/>
      <c r="HKQ220" s="1535"/>
      <c r="HKR220" s="1535"/>
      <c r="HKS220" s="1535"/>
      <c r="HKT220" s="1535"/>
      <c r="HKU220" s="1535"/>
      <c r="HKV220" s="1535"/>
      <c r="HKW220" s="1535"/>
      <c r="HKX220" s="1535"/>
      <c r="HKY220" s="1535"/>
      <c r="HKZ220" s="1535"/>
      <c r="HLA220" s="1535"/>
      <c r="HLB220" s="1535"/>
      <c r="HLC220" s="1535"/>
      <c r="HLD220" s="1535"/>
      <c r="HLE220" s="1535"/>
      <c r="HLF220" s="1535"/>
      <c r="HLG220" s="1535"/>
      <c r="HLH220" s="1535"/>
      <c r="HLI220" s="1535"/>
      <c r="HLJ220" s="1535"/>
      <c r="HLK220" s="1535"/>
      <c r="HLL220" s="1535"/>
      <c r="HLM220" s="1535"/>
      <c r="HLN220" s="1535"/>
      <c r="HLO220" s="1535"/>
      <c r="HLP220" s="1535"/>
      <c r="HLQ220" s="1535"/>
      <c r="HLR220" s="1535"/>
      <c r="HLS220" s="1535"/>
      <c r="HLT220" s="1535"/>
      <c r="HLU220" s="1535"/>
      <c r="HLV220" s="1535"/>
      <c r="HLW220" s="1535"/>
      <c r="HLX220" s="1535"/>
      <c r="HLY220" s="1535"/>
      <c r="HLZ220" s="1535"/>
      <c r="HMA220" s="1535"/>
      <c r="HMB220" s="1535"/>
      <c r="HMC220" s="1535"/>
      <c r="HMD220" s="1535"/>
      <c r="HME220" s="1535"/>
      <c r="HMF220" s="1535"/>
      <c r="HMG220" s="1535"/>
      <c r="HMH220" s="1535"/>
      <c r="HMI220" s="1535"/>
      <c r="HMJ220" s="1535"/>
      <c r="HMK220" s="1535"/>
      <c r="HML220" s="1535"/>
      <c r="HMM220" s="1535"/>
      <c r="HMN220" s="1535"/>
      <c r="HMO220" s="1535"/>
      <c r="HMP220" s="1535"/>
      <c r="HMQ220" s="1535"/>
      <c r="HMR220" s="1535"/>
      <c r="HMS220" s="1535"/>
      <c r="HMT220" s="1535"/>
      <c r="HMU220" s="1535"/>
      <c r="HMV220" s="1535"/>
      <c r="HMW220" s="1535"/>
      <c r="HMX220" s="1535"/>
      <c r="HMY220" s="1535"/>
      <c r="HMZ220" s="1535"/>
      <c r="HNA220" s="1535"/>
      <c r="HNB220" s="1535"/>
      <c r="HNC220" s="1535"/>
      <c r="HND220" s="1535"/>
      <c r="HNE220" s="1535"/>
      <c r="HNF220" s="1535"/>
      <c r="HNG220" s="1535"/>
      <c r="HNH220" s="1535"/>
      <c r="HNI220" s="1535"/>
      <c r="HNJ220" s="1535"/>
      <c r="HNK220" s="1535"/>
      <c r="HNL220" s="1535"/>
      <c r="HNM220" s="1535"/>
      <c r="HNN220" s="1535"/>
      <c r="HNO220" s="1535"/>
      <c r="HNP220" s="1535"/>
      <c r="HNQ220" s="1535"/>
      <c r="HNR220" s="1535"/>
      <c r="HNS220" s="1535"/>
      <c r="HNT220" s="1535"/>
      <c r="HNU220" s="1535"/>
      <c r="HNV220" s="1535"/>
      <c r="HNW220" s="1535"/>
      <c r="HNX220" s="1535"/>
      <c r="HNY220" s="1535"/>
      <c r="HNZ220" s="1535"/>
      <c r="HOA220" s="1535"/>
      <c r="HOB220" s="1535"/>
      <c r="HOC220" s="1535"/>
      <c r="HOD220" s="1535"/>
      <c r="HOE220" s="1535"/>
      <c r="HOF220" s="1535"/>
      <c r="HOG220" s="1535"/>
      <c r="HOH220" s="1535"/>
      <c r="HOI220" s="1535"/>
      <c r="HOJ220" s="1535"/>
      <c r="HOK220" s="1535"/>
      <c r="HOL220" s="1535"/>
      <c r="HOM220" s="1535"/>
      <c r="HON220" s="1535"/>
      <c r="HOO220" s="1535"/>
      <c r="HOP220" s="1535"/>
      <c r="HOQ220" s="1535"/>
      <c r="HOR220" s="1535"/>
      <c r="HOS220" s="1535"/>
      <c r="HOT220" s="1535"/>
      <c r="HOU220" s="1535"/>
      <c r="HOV220" s="1535"/>
      <c r="HOW220" s="1535"/>
      <c r="HOX220" s="1535"/>
      <c r="HOY220" s="1535"/>
      <c r="HOZ220" s="1535"/>
      <c r="HPA220" s="1535"/>
      <c r="HPB220" s="1535"/>
      <c r="HPC220" s="1535"/>
      <c r="HPD220" s="1535"/>
      <c r="HPE220" s="1535"/>
      <c r="HPF220" s="1535"/>
      <c r="HPG220" s="1535"/>
      <c r="HPH220" s="1535"/>
      <c r="HPI220" s="1535"/>
      <c r="HPJ220" s="1535"/>
      <c r="HPK220" s="1535"/>
      <c r="HPL220" s="1535"/>
      <c r="HPM220" s="1535"/>
      <c r="HPN220" s="1535"/>
      <c r="HPO220" s="1535"/>
      <c r="HPP220" s="1535"/>
      <c r="HPQ220" s="1535"/>
      <c r="HPR220" s="1535"/>
      <c r="HPS220" s="1535"/>
      <c r="HPT220" s="1535"/>
      <c r="HPU220" s="1535"/>
      <c r="HPV220" s="1535"/>
      <c r="HPW220" s="1535"/>
      <c r="HPX220" s="1535"/>
      <c r="HPY220" s="1535"/>
      <c r="HPZ220" s="1535"/>
      <c r="HQA220" s="1535"/>
      <c r="HQB220" s="1535"/>
      <c r="HQC220" s="1535"/>
      <c r="HQD220" s="1535"/>
      <c r="HQE220" s="1535"/>
      <c r="HQF220" s="1535"/>
      <c r="HQG220" s="1535"/>
      <c r="HQH220" s="1535"/>
      <c r="HQI220" s="1535"/>
      <c r="HQJ220" s="1535"/>
      <c r="HQK220" s="1535"/>
      <c r="HQL220" s="1535"/>
      <c r="HQM220" s="1535"/>
      <c r="HQN220" s="1535"/>
      <c r="HQO220" s="1535"/>
      <c r="HQP220" s="1535"/>
      <c r="HQQ220" s="1535"/>
      <c r="HQR220" s="1535"/>
      <c r="HQS220" s="1535"/>
      <c r="HQT220" s="1535"/>
      <c r="HQU220" s="1535"/>
      <c r="HQV220" s="1535"/>
      <c r="HQW220" s="1535"/>
      <c r="HQX220" s="1535"/>
      <c r="HQY220" s="1535"/>
      <c r="HQZ220" s="1535"/>
      <c r="HRA220" s="1535"/>
      <c r="HRB220" s="1535"/>
      <c r="HRC220" s="1535"/>
      <c r="HRD220" s="1535"/>
      <c r="HRE220" s="1535"/>
      <c r="HRF220" s="1535"/>
      <c r="HRG220" s="1535"/>
      <c r="HRH220" s="1535"/>
      <c r="HRI220" s="1535"/>
      <c r="HRJ220" s="1535"/>
      <c r="HRK220" s="1535"/>
      <c r="HRL220" s="1535"/>
      <c r="HRM220" s="1535"/>
      <c r="HRN220" s="1535"/>
      <c r="HRO220" s="1535"/>
      <c r="HRP220" s="1535"/>
      <c r="HRQ220" s="1535"/>
      <c r="HRR220" s="1535"/>
      <c r="HRS220" s="1535"/>
      <c r="HRT220" s="1535"/>
      <c r="HRU220" s="1535"/>
      <c r="HRV220" s="1535"/>
      <c r="HRW220" s="1535"/>
      <c r="HRX220" s="1535"/>
      <c r="HRY220" s="1535"/>
      <c r="HRZ220" s="1535"/>
      <c r="HSA220" s="1535"/>
      <c r="HSB220" s="1535"/>
      <c r="HSC220" s="1535"/>
      <c r="HSD220" s="1535"/>
      <c r="HSE220" s="1535"/>
      <c r="HSF220" s="1535"/>
      <c r="HSG220" s="1535"/>
      <c r="HSH220" s="1535"/>
      <c r="HSI220" s="1535"/>
      <c r="HSJ220" s="1535"/>
      <c r="HSK220" s="1535"/>
      <c r="HSL220" s="1535"/>
      <c r="HSM220" s="1535"/>
      <c r="HSN220" s="1535"/>
      <c r="HSO220" s="1535"/>
      <c r="HSP220" s="1535"/>
      <c r="HSQ220" s="1535"/>
      <c r="HSR220" s="1535"/>
      <c r="HSS220" s="1535"/>
      <c r="HST220" s="1535"/>
      <c r="HSU220" s="1535"/>
      <c r="HSV220" s="1535"/>
      <c r="HSW220" s="1535"/>
      <c r="HSX220" s="1535"/>
      <c r="HSY220" s="1535"/>
      <c r="HSZ220" s="1535"/>
      <c r="HTA220" s="1535"/>
      <c r="HTB220" s="1535"/>
      <c r="HTC220" s="1535"/>
      <c r="HTD220" s="1535"/>
      <c r="HTE220" s="1535"/>
      <c r="HTF220" s="1535"/>
      <c r="HTG220" s="1535"/>
      <c r="HTH220" s="1535"/>
      <c r="HTI220" s="1535"/>
      <c r="HTJ220" s="1535"/>
      <c r="HTK220" s="1535"/>
      <c r="HTL220" s="1535"/>
      <c r="HTM220" s="1535"/>
      <c r="HTN220" s="1535"/>
      <c r="HTO220" s="1535"/>
      <c r="HTP220" s="1535"/>
      <c r="HTQ220" s="1535"/>
      <c r="HTR220" s="1535"/>
      <c r="HTS220" s="1535"/>
      <c r="HTT220" s="1535"/>
      <c r="HTU220" s="1535"/>
      <c r="HTV220" s="1535"/>
      <c r="HTW220" s="1535"/>
      <c r="HTX220" s="1535"/>
      <c r="HTY220" s="1535"/>
      <c r="HTZ220" s="1535"/>
      <c r="HUA220" s="1535"/>
      <c r="HUB220" s="1535"/>
      <c r="HUC220" s="1535"/>
      <c r="HUD220" s="1535"/>
      <c r="HUE220" s="1535"/>
      <c r="HUF220" s="1535"/>
      <c r="HUG220" s="1535"/>
      <c r="HUH220" s="1535"/>
      <c r="HUI220" s="1535"/>
      <c r="HUJ220" s="1535"/>
      <c r="HUK220" s="1535"/>
      <c r="HUL220" s="1535"/>
      <c r="HUM220" s="1535"/>
      <c r="HUN220" s="1535"/>
      <c r="HUO220" s="1535"/>
      <c r="HUP220" s="1535"/>
      <c r="HUQ220" s="1535"/>
      <c r="HUR220" s="1535"/>
      <c r="HUS220" s="1535"/>
      <c r="HUT220" s="1535"/>
      <c r="HUU220" s="1535"/>
      <c r="HUV220" s="1535"/>
      <c r="HUW220" s="1535"/>
      <c r="HUX220" s="1535"/>
      <c r="HUY220" s="1535"/>
      <c r="HUZ220" s="1535"/>
      <c r="HVA220" s="1535"/>
      <c r="HVB220" s="1535"/>
      <c r="HVC220" s="1535"/>
      <c r="HVD220" s="1535"/>
      <c r="HVE220" s="1535"/>
      <c r="HVF220" s="1535"/>
      <c r="HVG220" s="1535"/>
      <c r="HVH220" s="1535"/>
      <c r="HVI220" s="1535"/>
      <c r="HVJ220" s="1535"/>
      <c r="HVK220" s="1535"/>
      <c r="HVL220" s="1535"/>
      <c r="HVM220" s="1535"/>
      <c r="HVN220" s="1535"/>
      <c r="HVO220" s="1535"/>
      <c r="HVP220" s="1535"/>
      <c r="HVQ220" s="1535"/>
      <c r="HVR220" s="1535"/>
      <c r="HVS220" s="1535"/>
      <c r="HVT220" s="1535"/>
      <c r="HVU220" s="1535"/>
      <c r="HVV220" s="1535"/>
      <c r="HVW220" s="1535"/>
      <c r="HVX220" s="1535"/>
      <c r="HVY220" s="1535"/>
      <c r="HVZ220" s="1535"/>
      <c r="HWA220" s="1535"/>
      <c r="HWB220" s="1535"/>
      <c r="HWC220" s="1535"/>
      <c r="HWD220" s="1535"/>
      <c r="HWE220" s="1535"/>
      <c r="HWF220" s="1535"/>
      <c r="HWG220" s="1535"/>
      <c r="HWH220" s="1535"/>
      <c r="HWI220" s="1535"/>
      <c r="HWJ220" s="1535"/>
      <c r="HWK220" s="1535"/>
      <c r="HWL220" s="1535"/>
      <c r="HWM220" s="1535"/>
      <c r="HWN220" s="1535"/>
      <c r="HWO220" s="1535"/>
      <c r="HWP220" s="1535"/>
      <c r="HWQ220" s="1535"/>
      <c r="HWR220" s="1535"/>
      <c r="HWS220" s="1535"/>
      <c r="HWT220" s="1535"/>
      <c r="HWU220" s="1535"/>
      <c r="HWV220" s="1535"/>
      <c r="HWW220" s="1535"/>
      <c r="HWX220" s="1535"/>
      <c r="HWY220" s="1535"/>
      <c r="HWZ220" s="1535"/>
      <c r="HXA220" s="1535"/>
      <c r="HXB220" s="1535"/>
      <c r="HXC220" s="1535"/>
      <c r="HXD220" s="1535"/>
      <c r="HXE220" s="1535"/>
      <c r="HXF220" s="1535"/>
      <c r="HXG220" s="1535"/>
      <c r="HXH220" s="1535"/>
      <c r="HXI220" s="1535"/>
      <c r="HXJ220" s="1535"/>
      <c r="HXK220" s="1535"/>
      <c r="HXL220" s="1535"/>
      <c r="HXM220" s="1535"/>
      <c r="HXN220" s="1535"/>
      <c r="HXO220" s="1535"/>
      <c r="HXP220" s="1535"/>
      <c r="HXQ220" s="1535"/>
      <c r="HXR220" s="1535"/>
      <c r="HXS220" s="1535"/>
      <c r="HXT220" s="1535"/>
      <c r="HXU220" s="1535"/>
      <c r="HXV220" s="1535"/>
      <c r="HXW220" s="1535"/>
      <c r="HXX220" s="1535"/>
      <c r="HXY220" s="1535"/>
      <c r="HXZ220" s="1535"/>
      <c r="HYA220" s="1535"/>
      <c r="HYB220" s="1535"/>
      <c r="HYC220" s="1535"/>
      <c r="HYD220" s="1535"/>
      <c r="HYE220" s="1535"/>
      <c r="HYF220" s="1535"/>
      <c r="HYG220" s="1535"/>
      <c r="HYH220" s="1535"/>
      <c r="HYI220" s="1535"/>
      <c r="HYJ220" s="1535"/>
      <c r="HYK220" s="1535"/>
      <c r="HYL220" s="1535"/>
      <c r="HYM220" s="1535"/>
      <c r="HYN220" s="1535"/>
      <c r="HYO220" s="1535"/>
      <c r="HYP220" s="1535"/>
      <c r="HYQ220" s="1535"/>
      <c r="HYR220" s="1535"/>
      <c r="HYS220" s="1535"/>
      <c r="HYT220" s="1535"/>
      <c r="HYU220" s="1535"/>
      <c r="HYV220" s="1535"/>
      <c r="HYW220" s="1535"/>
      <c r="HYX220" s="1535"/>
      <c r="HYY220" s="1535"/>
      <c r="HYZ220" s="1535"/>
      <c r="HZA220" s="1535"/>
      <c r="HZB220" s="1535"/>
      <c r="HZC220" s="1535"/>
      <c r="HZD220" s="1535"/>
      <c r="HZE220" s="1535"/>
      <c r="HZF220" s="1535"/>
      <c r="HZG220" s="1535"/>
      <c r="HZH220" s="1535"/>
      <c r="HZI220" s="1535"/>
      <c r="HZJ220" s="1535"/>
      <c r="HZK220" s="1535"/>
      <c r="HZL220" s="1535"/>
      <c r="HZM220" s="1535"/>
      <c r="HZN220" s="1535"/>
      <c r="HZO220" s="1535"/>
      <c r="HZP220" s="1535"/>
      <c r="HZQ220" s="1535"/>
      <c r="HZR220" s="1535"/>
      <c r="HZS220" s="1535"/>
      <c r="HZT220" s="1535"/>
      <c r="HZU220" s="1535"/>
      <c r="HZV220" s="1535"/>
      <c r="HZW220" s="1535"/>
      <c r="HZX220" s="1535"/>
      <c r="HZY220" s="1535"/>
      <c r="HZZ220" s="1535"/>
      <c r="IAA220" s="1535"/>
      <c r="IAB220" s="1535"/>
      <c r="IAC220" s="1535"/>
      <c r="IAD220" s="1535"/>
      <c r="IAE220" s="1535"/>
      <c r="IAF220" s="1535"/>
      <c r="IAG220" s="1535"/>
      <c r="IAH220" s="1535"/>
      <c r="IAI220" s="1535"/>
      <c r="IAJ220" s="1535"/>
      <c r="IAK220" s="1535"/>
      <c r="IAL220" s="1535"/>
      <c r="IAM220" s="1535"/>
      <c r="IAN220" s="1535"/>
      <c r="IAO220" s="1535"/>
      <c r="IAP220" s="1535"/>
      <c r="IAQ220" s="1535"/>
      <c r="IAR220" s="1535"/>
      <c r="IAS220" s="1535"/>
      <c r="IAT220" s="1535"/>
      <c r="IAU220" s="1535"/>
      <c r="IAV220" s="1535"/>
      <c r="IAW220" s="1535"/>
      <c r="IAX220" s="1535"/>
      <c r="IAY220" s="1535"/>
      <c r="IAZ220" s="1535"/>
      <c r="IBA220" s="1535"/>
      <c r="IBB220" s="1535"/>
      <c r="IBC220" s="1535"/>
      <c r="IBD220" s="1535"/>
      <c r="IBE220" s="1535"/>
      <c r="IBF220" s="1535"/>
      <c r="IBG220" s="1535"/>
      <c r="IBH220" s="1535"/>
      <c r="IBI220" s="1535"/>
      <c r="IBJ220" s="1535"/>
      <c r="IBK220" s="1535"/>
      <c r="IBL220" s="1535"/>
      <c r="IBM220" s="1535"/>
      <c r="IBN220" s="1535"/>
      <c r="IBO220" s="1535"/>
      <c r="IBP220" s="1535"/>
      <c r="IBQ220" s="1535"/>
      <c r="IBR220" s="1535"/>
      <c r="IBS220" s="1535"/>
      <c r="IBT220" s="1535"/>
      <c r="IBU220" s="1535"/>
      <c r="IBV220" s="1535"/>
      <c r="IBW220" s="1535"/>
      <c r="IBX220" s="1535"/>
      <c r="IBY220" s="1535"/>
      <c r="IBZ220" s="1535"/>
      <c r="ICA220" s="1535"/>
      <c r="ICB220" s="1535"/>
      <c r="ICC220" s="1535"/>
      <c r="ICD220" s="1535"/>
      <c r="ICE220" s="1535"/>
      <c r="ICF220" s="1535"/>
      <c r="ICG220" s="1535"/>
      <c r="ICH220" s="1535"/>
      <c r="ICI220" s="1535"/>
      <c r="ICJ220" s="1535"/>
      <c r="ICK220" s="1535"/>
      <c r="ICL220" s="1535"/>
      <c r="ICM220" s="1535"/>
      <c r="ICN220" s="1535"/>
      <c r="ICO220" s="1535"/>
      <c r="ICP220" s="1535"/>
      <c r="ICQ220" s="1535"/>
      <c r="ICR220" s="1535"/>
      <c r="ICS220" s="1535"/>
      <c r="ICT220" s="1535"/>
      <c r="ICU220" s="1535"/>
      <c r="ICV220" s="1535"/>
      <c r="ICW220" s="1535"/>
      <c r="ICX220" s="1535"/>
      <c r="ICY220" s="1535"/>
      <c r="ICZ220" s="1535"/>
      <c r="IDA220" s="1535"/>
      <c r="IDB220" s="1535"/>
      <c r="IDC220" s="1535"/>
      <c r="IDD220" s="1535"/>
      <c r="IDE220" s="1535"/>
      <c r="IDF220" s="1535"/>
      <c r="IDG220" s="1535"/>
      <c r="IDH220" s="1535"/>
      <c r="IDI220" s="1535"/>
      <c r="IDJ220" s="1535"/>
      <c r="IDK220" s="1535"/>
      <c r="IDL220" s="1535"/>
      <c r="IDM220" s="1535"/>
      <c r="IDN220" s="1535"/>
      <c r="IDO220" s="1535"/>
      <c r="IDP220" s="1535"/>
      <c r="IDQ220" s="1535"/>
      <c r="IDR220" s="1535"/>
      <c r="IDS220" s="1535"/>
      <c r="IDT220" s="1535"/>
      <c r="IDU220" s="1535"/>
      <c r="IDV220" s="1535"/>
      <c r="IDW220" s="1535"/>
      <c r="IDX220" s="1535"/>
      <c r="IDY220" s="1535"/>
      <c r="IDZ220" s="1535"/>
      <c r="IEA220" s="1535"/>
      <c r="IEB220" s="1535"/>
      <c r="IEC220" s="1535"/>
      <c r="IED220" s="1535"/>
      <c r="IEE220" s="1535"/>
      <c r="IEF220" s="1535"/>
      <c r="IEG220" s="1535"/>
      <c r="IEH220" s="1535"/>
      <c r="IEI220" s="1535"/>
      <c r="IEJ220" s="1535"/>
      <c r="IEK220" s="1535"/>
      <c r="IEL220" s="1535"/>
      <c r="IEM220" s="1535"/>
      <c r="IEN220" s="1535"/>
      <c r="IEO220" s="1535"/>
      <c r="IEP220" s="1535"/>
      <c r="IEQ220" s="1535"/>
      <c r="IER220" s="1535"/>
      <c r="IES220" s="1535"/>
      <c r="IET220" s="1535"/>
      <c r="IEU220" s="1535"/>
      <c r="IEV220" s="1535"/>
      <c r="IEW220" s="1535"/>
      <c r="IEX220" s="1535"/>
      <c r="IEY220" s="1535"/>
      <c r="IEZ220" s="1535"/>
      <c r="IFA220" s="1535"/>
      <c r="IFB220" s="1535"/>
      <c r="IFC220" s="1535"/>
      <c r="IFD220" s="1535"/>
      <c r="IFE220" s="1535"/>
      <c r="IFF220" s="1535"/>
      <c r="IFG220" s="1535"/>
      <c r="IFH220" s="1535"/>
      <c r="IFI220" s="1535"/>
      <c r="IFJ220" s="1535"/>
      <c r="IFK220" s="1535"/>
      <c r="IFL220" s="1535"/>
      <c r="IFM220" s="1535"/>
      <c r="IFN220" s="1535"/>
      <c r="IFO220" s="1535"/>
      <c r="IFP220" s="1535"/>
      <c r="IFQ220" s="1535"/>
      <c r="IFR220" s="1535"/>
      <c r="IFS220" s="1535"/>
      <c r="IFT220" s="1535"/>
      <c r="IFU220" s="1535"/>
      <c r="IFV220" s="1535"/>
      <c r="IFW220" s="1535"/>
      <c r="IFX220" s="1535"/>
      <c r="IFY220" s="1535"/>
      <c r="IFZ220" s="1535"/>
      <c r="IGA220" s="1535"/>
      <c r="IGB220" s="1535"/>
      <c r="IGC220" s="1535"/>
      <c r="IGD220" s="1535"/>
      <c r="IGE220" s="1535"/>
      <c r="IGF220" s="1535"/>
      <c r="IGG220" s="1535"/>
      <c r="IGH220" s="1535"/>
      <c r="IGI220" s="1535"/>
      <c r="IGJ220" s="1535"/>
      <c r="IGK220" s="1535"/>
      <c r="IGL220" s="1535"/>
      <c r="IGM220" s="1535"/>
      <c r="IGN220" s="1535"/>
      <c r="IGO220" s="1535"/>
      <c r="IGP220" s="1535"/>
      <c r="IGQ220" s="1535"/>
      <c r="IGR220" s="1535"/>
      <c r="IGS220" s="1535"/>
      <c r="IGT220" s="1535"/>
      <c r="IGU220" s="1535"/>
      <c r="IGV220" s="1535"/>
      <c r="IGW220" s="1535"/>
      <c r="IGX220" s="1535"/>
      <c r="IGY220" s="1535"/>
      <c r="IGZ220" s="1535"/>
      <c r="IHA220" s="1535"/>
      <c r="IHB220" s="1535"/>
      <c r="IHC220" s="1535"/>
      <c r="IHD220" s="1535"/>
      <c r="IHE220" s="1535"/>
      <c r="IHF220" s="1535"/>
      <c r="IHG220" s="1535"/>
      <c r="IHH220" s="1535"/>
      <c r="IHI220" s="1535"/>
      <c r="IHJ220" s="1535"/>
      <c r="IHK220" s="1535"/>
      <c r="IHL220" s="1535"/>
      <c r="IHM220" s="1535"/>
      <c r="IHN220" s="1535"/>
      <c r="IHO220" s="1535"/>
      <c r="IHP220" s="1535"/>
      <c r="IHQ220" s="1535"/>
      <c r="IHR220" s="1535"/>
      <c r="IHS220" s="1535"/>
      <c r="IHT220" s="1535"/>
      <c r="IHU220" s="1535"/>
      <c r="IHV220" s="1535"/>
      <c r="IHW220" s="1535"/>
      <c r="IHX220" s="1535"/>
      <c r="IHY220" s="1535"/>
      <c r="IHZ220" s="1535"/>
      <c r="IIA220" s="1535"/>
      <c r="IIB220" s="1535"/>
      <c r="IIC220" s="1535"/>
      <c r="IID220" s="1535"/>
      <c r="IIE220" s="1535"/>
      <c r="IIF220" s="1535"/>
      <c r="IIG220" s="1535"/>
      <c r="IIH220" s="1535"/>
      <c r="III220" s="1535"/>
      <c r="IIJ220" s="1535"/>
      <c r="IIK220" s="1535"/>
      <c r="IIL220" s="1535"/>
      <c r="IIM220" s="1535"/>
      <c r="IIN220" s="1535"/>
      <c r="IIO220" s="1535"/>
      <c r="IIP220" s="1535"/>
      <c r="IIQ220" s="1535"/>
      <c r="IIR220" s="1535"/>
      <c r="IIS220" s="1535"/>
      <c r="IIT220" s="1535"/>
      <c r="IIU220" s="1535"/>
      <c r="IIV220" s="1535"/>
      <c r="IIW220" s="1535"/>
      <c r="IIX220" s="1535"/>
      <c r="IIY220" s="1535"/>
      <c r="IIZ220" s="1535"/>
      <c r="IJA220" s="1535"/>
      <c r="IJB220" s="1535"/>
      <c r="IJC220" s="1535"/>
      <c r="IJD220" s="1535"/>
      <c r="IJE220" s="1535"/>
      <c r="IJF220" s="1535"/>
      <c r="IJG220" s="1535"/>
      <c r="IJH220" s="1535"/>
      <c r="IJI220" s="1535"/>
      <c r="IJJ220" s="1535"/>
      <c r="IJK220" s="1535"/>
      <c r="IJL220" s="1535"/>
      <c r="IJM220" s="1535"/>
      <c r="IJN220" s="1535"/>
      <c r="IJO220" s="1535"/>
      <c r="IJP220" s="1535"/>
      <c r="IJQ220" s="1535"/>
      <c r="IJR220" s="1535"/>
      <c r="IJS220" s="1535"/>
      <c r="IJT220" s="1535"/>
      <c r="IJU220" s="1535"/>
      <c r="IJV220" s="1535"/>
      <c r="IJW220" s="1535"/>
      <c r="IJX220" s="1535"/>
      <c r="IJY220" s="1535"/>
      <c r="IJZ220" s="1535"/>
      <c r="IKA220" s="1535"/>
      <c r="IKB220" s="1535"/>
      <c r="IKC220" s="1535"/>
      <c r="IKD220" s="1535"/>
      <c r="IKE220" s="1535"/>
      <c r="IKF220" s="1535"/>
      <c r="IKG220" s="1535"/>
      <c r="IKH220" s="1535"/>
      <c r="IKI220" s="1535"/>
      <c r="IKJ220" s="1535"/>
      <c r="IKK220" s="1535"/>
      <c r="IKL220" s="1535"/>
      <c r="IKM220" s="1535"/>
      <c r="IKN220" s="1535"/>
      <c r="IKO220" s="1535"/>
      <c r="IKP220" s="1535"/>
      <c r="IKQ220" s="1535"/>
      <c r="IKR220" s="1535"/>
      <c r="IKS220" s="1535"/>
      <c r="IKT220" s="1535"/>
      <c r="IKU220" s="1535"/>
      <c r="IKV220" s="1535"/>
      <c r="IKW220" s="1535"/>
      <c r="IKX220" s="1535"/>
      <c r="IKY220" s="1535"/>
      <c r="IKZ220" s="1535"/>
      <c r="ILA220" s="1535"/>
      <c r="ILB220" s="1535"/>
      <c r="ILC220" s="1535"/>
      <c r="ILD220" s="1535"/>
      <c r="ILE220" s="1535"/>
      <c r="ILF220" s="1535"/>
      <c r="ILG220" s="1535"/>
      <c r="ILH220" s="1535"/>
      <c r="ILI220" s="1535"/>
      <c r="ILJ220" s="1535"/>
      <c r="ILK220" s="1535"/>
      <c r="ILL220" s="1535"/>
      <c r="ILM220" s="1535"/>
      <c r="ILN220" s="1535"/>
      <c r="ILO220" s="1535"/>
      <c r="ILP220" s="1535"/>
      <c r="ILQ220" s="1535"/>
      <c r="ILR220" s="1535"/>
      <c r="ILS220" s="1535"/>
      <c r="ILT220" s="1535"/>
      <c r="ILU220" s="1535"/>
      <c r="ILV220" s="1535"/>
      <c r="ILW220" s="1535"/>
      <c r="ILX220" s="1535"/>
      <c r="ILY220" s="1535"/>
      <c r="ILZ220" s="1535"/>
      <c r="IMA220" s="1535"/>
      <c r="IMB220" s="1535"/>
      <c r="IMC220" s="1535"/>
      <c r="IMD220" s="1535"/>
      <c r="IME220" s="1535"/>
      <c r="IMF220" s="1535"/>
      <c r="IMG220" s="1535"/>
      <c r="IMH220" s="1535"/>
      <c r="IMI220" s="1535"/>
      <c r="IMJ220" s="1535"/>
      <c r="IMK220" s="1535"/>
      <c r="IML220" s="1535"/>
      <c r="IMM220" s="1535"/>
      <c r="IMN220" s="1535"/>
      <c r="IMO220" s="1535"/>
      <c r="IMP220" s="1535"/>
      <c r="IMQ220" s="1535"/>
      <c r="IMR220" s="1535"/>
      <c r="IMS220" s="1535"/>
      <c r="IMT220" s="1535"/>
      <c r="IMU220" s="1535"/>
      <c r="IMV220" s="1535"/>
      <c r="IMW220" s="1535"/>
      <c r="IMX220" s="1535"/>
      <c r="IMY220" s="1535"/>
      <c r="IMZ220" s="1535"/>
      <c r="INA220" s="1535"/>
      <c r="INB220" s="1535"/>
      <c r="INC220" s="1535"/>
      <c r="IND220" s="1535"/>
      <c r="INE220" s="1535"/>
      <c r="INF220" s="1535"/>
      <c r="ING220" s="1535"/>
      <c r="INH220" s="1535"/>
      <c r="INI220" s="1535"/>
      <c r="INJ220" s="1535"/>
      <c r="INK220" s="1535"/>
      <c r="INL220" s="1535"/>
      <c r="INM220" s="1535"/>
      <c r="INN220" s="1535"/>
      <c r="INO220" s="1535"/>
      <c r="INP220" s="1535"/>
      <c r="INQ220" s="1535"/>
      <c r="INR220" s="1535"/>
      <c r="INS220" s="1535"/>
      <c r="INT220" s="1535"/>
      <c r="INU220" s="1535"/>
      <c r="INV220" s="1535"/>
      <c r="INW220" s="1535"/>
      <c r="INX220" s="1535"/>
      <c r="INY220" s="1535"/>
      <c r="INZ220" s="1535"/>
      <c r="IOA220" s="1535"/>
      <c r="IOB220" s="1535"/>
      <c r="IOC220" s="1535"/>
      <c r="IOD220" s="1535"/>
      <c r="IOE220" s="1535"/>
      <c r="IOF220" s="1535"/>
      <c r="IOG220" s="1535"/>
      <c r="IOH220" s="1535"/>
      <c r="IOI220" s="1535"/>
      <c r="IOJ220" s="1535"/>
      <c r="IOK220" s="1535"/>
      <c r="IOL220" s="1535"/>
      <c r="IOM220" s="1535"/>
      <c r="ION220" s="1535"/>
      <c r="IOO220" s="1535"/>
      <c r="IOP220" s="1535"/>
      <c r="IOQ220" s="1535"/>
      <c r="IOR220" s="1535"/>
      <c r="IOS220" s="1535"/>
      <c r="IOT220" s="1535"/>
      <c r="IOU220" s="1535"/>
      <c r="IOV220" s="1535"/>
      <c r="IOW220" s="1535"/>
      <c r="IOX220" s="1535"/>
      <c r="IOY220" s="1535"/>
      <c r="IOZ220" s="1535"/>
      <c r="IPA220" s="1535"/>
      <c r="IPB220" s="1535"/>
      <c r="IPC220" s="1535"/>
      <c r="IPD220" s="1535"/>
      <c r="IPE220" s="1535"/>
      <c r="IPF220" s="1535"/>
      <c r="IPG220" s="1535"/>
      <c r="IPH220" s="1535"/>
      <c r="IPI220" s="1535"/>
      <c r="IPJ220" s="1535"/>
      <c r="IPK220" s="1535"/>
      <c r="IPL220" s="1535"/>
      <c r="IPM220" s="1535"/>
      <c r="IPN220" s="1535"/>
      <c r="IPO220" s="1535"/>
      <c r="IPP220" s="1535"/>
      <c r="IPQ220" s="1535"/>
      <c r="IPR220" s="1535"/>
      <c r="IPS220" s="1535"/>
      <c r="IPT220" s="1535"/>
      <c r="IPU220" s="1535"/>
      <c r="IPV220" s="1535"/>
      <c r="IPW220" s="1535"/>
      <c r="IPX220" s="1535"/>
      <c r="IPY220" s="1535"/>
      <c r="IPZ220" s="1535"/>
      <c r="IQA220" s="1535"/>
      <c r="IQB220" s="1535"/>
      <c r="IQC220" s="1535"/>
      <c r="IQD220" s="1535"/>
      <c r="IQE220" s="1535"/>
      <c r="IQF220" s="1535"/>
      <c r="IQG220" s="1535"/>
      <c r="IQH220" s="1535"/>
      <c r="IQI220" s="1535"/>
      <c r="IQJ220" s="1535"/>
      <c r="IQK220" s="1535"/>
      <c r="IQL220" s="1535"/>
      <c r="IQM220" s="1535"/>
      <c r="IQN220" s="1535"/>
      <c r="IQO220" s="1535"/>
      <c r="IQP220" s="1535"/>
      <c r="IQQ220" s="1535"/>
      <c r="IQR220" s="1535"/>
      <c r="IQS220" s="1535"/>
      <c r="IQT220" s="1535"/>
      <c r="IQU220" s="1535"/>
      <c r="IQV220" s="1535"/>
      <c r="IQW220" s="1535"/>
      <c r="IQX220" s="1535"/>
      <c r="IQY220" s="1535"/>
      <c r="IQZ220" s="1535"/>
      <c r="IRA220" s="1535"/>
      <c r="IRB220" s="1535"/>
      <c r="IRC220" s="1535"/>
      <c r="IRD220" s="1535"/>
      <c r="IRE220" s="1535"/>
      <c r="IRF220" s="1535"/>
      <c r="IRG220" s="1535"/>
      <c r="IRH220" s="1535"/>
      <c r="IRI220" s="1535"/>
      <c r="IRJ220" s="1535"/>
      <c r="IRK220" s="1535"/>
      <c r="IRL220" s="1535"/>
      <c r="IRM220" s="1535"/>
      <c r="IRN220" s="1535"/>
      <c r="IRO220" s="1535"/>
      <c r="IRP220" s="1535"/>
      <c r="IRQ220" s="1535"/>
      <c r="IRR220" s="1535"/>
      <c r="IRS220" s="1535"/>
      <c r="IRT220" s="1535"/>
      <c r="IRU220" s="1535"/>
      <c r="IRV220" s="1535"/>
      <c r="IRW220" s="1535"/>
      <c r="IRX220" s="1535"/>
      <c r="IRY220" s="1535"/>
      <c r="IRZ220" s="1535"/>
      <c r="ISA220" s="1535"/>
      <c r="ISB220" s="1535"/>
      <c r="ISC220" s="1535"/>
      <c r="ISD220" s="1535"/>
      <c r="ISE220" s="1535"/>
      <c r="ISF220" s="1535"/>
      <c r="ISG220" s="1535"/>
      <c r="ISH220" s="1535"/>
      <c r="ISI220" s="1535"/>
      <c r="ISJ220" s="1535"/>
      <c r="ISK220" s="1535"/>
      <c r="ISL220" s="1535"/>
      <c r="ISM220" s="1535"/>
      <c r="ISN220" s="1535"/>
      <c r="ISO220" s="1535"/>
      <c r="ISP220" s="1535"/>
      <c r="ISQ220" s="1535"/>
      <c r="ISR220" s="1535"/>
      <c r="ISS220" s="1535"/>
      <c r="IST220" s="1535"/>
      <c r="ISU220" s="1535"/>
      <c r="ISV220" s="1535"/>
      <c r="ISW220" s="1535"/>
      <c r="ISX220" s="1535"/>
      <c r="ISY220" s="1535"/>
      <c r="ISZ220" s="1535"/>
      <c r="ITA220" s="1535"/>
      <c r="ITB220" s="1535"/>
      <c r="ITC220" s="1535"/>
      <c r="ITD220" s="1535"/>
      <c r="ITE220" s="1535"/>
      <c r="ITF220" s="1535"/>
      <c r="ITG220" s="1535"/>
      <c r="ITH220" s="1535"/>
      <c r="ITI220" s="1535"/>
      <c r="ITJ220" s="1535"/>
      <c r="ITK220" s="1535"/>
      <c r="ITL220" s="1535"/>
      <c r="ITM220" s="1535"/>
      <c r="ITN220" s="1535"/>
      <c r="ITO220" s="1535"/>
      <c r="ITP220" s="1535"/>
      <c r="ITQ220" s="1535"/>
      <c r="ITR220" s="1535"/>
      <c r="ITS220" s="1535"/>
      <c r="ITT220" s="1535"/>
      <c r="ITU220" s="1535"/>
      <c r="ITV220" s="1535"/>
      <c r="ITW220" s="1535"/>
      <c r="ITX220" s="1535"/>
      <c r="ITY220" s="1535"/>
      <c r="ITZ220" s="1535"/>
      <c r="IUA220" s="1535"/>
      <c r="IUB220" s="1535"/>
      <c r="IUC220" s="1535"/>
      <c r="IUD220" s="1535"/>
      <c r="IUE220" s="1535"/>
      <c r="IUF220" s="1535"/>
      <c r="IUG220" s="1535"/>
      <c r="IUH220" s="1535"/>
      <c r="IUI220" s="1535"/>
      <c r="IUJ220" s="1535"/>
      <c r="IUK220" s="1535"/>
      <c r="IUL220" s="1535"/>
      <c r="IUM220" s="1535"/>
      <c r="IUN220" s="1535"/>
      <c r="IUO220" s="1535"/>
      <c r="IUP220" s="1535"/>
      <c r="IUQ220" s="1535"/>
      <c r="IUR220" s="1535"/>
      <c r="IUS220" s="1535"/>
      <c r="IUT220" s="1535"/>
      <c r="IUU220" s="1535"/>
      <c r="IUV220" s="1535"/>
      <c r="IUW220" s="1535"/>
      <c r="IUX220" s="1535"/>
      <c r="IUY220" s="1535"/>
      <c r="IUZ220" s="1535"/>
      <c r="IVA220" s="1535"/>
      <c r="IVB220" s="1535"/>
      <c r="IVC220" s="1535"/>
      <c r="IVD220" s="1535"/>
      <c r="IVE220" s="1535"/>
      <c r="IVF220" s="1535"/>
      <c r="IVG220" s="1535"/>
      <c r="IVH220" s="1535"/>
      <c r="IVI220" s="1535"/>
      <c r="IVJ220" s="1535"/>
      <c r="IVK220" s="1535"/>
      <c r="IVL220" s="1535"/>
      <c r="IVM220" s="1535"/>
      <c r="IVN220" s="1535"/>
      <c r="IVO220" s="1535"/>
      <c r="IVP220" s="1535"/>
      <c r="IVQ220" s="1535"/>
      <c r="IVR220" s="1535"/>
      <c r="IVS220" s="1535"/>
      <c r="IVT220" s="1535"/>
      <c r="IVU220" s="1535"/>
      <c r="IVV220" s="1535"/>
      <c r="IVW220" s="1535"/>
      <c r="IVX220" s="1535"/>
      <c r="IVY220" s="1535"/>
      <c r="IVZ220" s="1535"/>
      <c r="IWA220" s="1535"/>
      <c r="IWB220" s="1535"/>
      <c r="IWC220" s="1535"/>
      <c r="IWD220" s="1535"/>
      <c r="IWE220" s="1535"/>
      <c r="IWF220" s="1535"/>
      <c r="IWG220" s="1535"/>
      <c r="IWH220" s="1535"/>
      <c r="IWI220" s="1535"/>
      <c r="IWJ220" s="1535"/>
      <c r="IWK220" s="1535"/>
      <c r="IWL220" s="1535"/>
      <c r="IWM220" s="1535"/>
      <c r="IWN220" s="1535"/>
      <c r="IWO220" s="1535"/>
      <c r="IWP220" s="1535"/>
      <c r="IWQ220" s="1535"/>
      <c r="IWR220" s="1535"/>
      <c r="IWS220" s="1535"/>
      <c r="IWT220" s="1535"/>
      <c r="IWU220" s="1535"/>
      <c r="IWV220" s="1535"/>
      <c r="IWW220" s="1535"/>
      <c r="IWX220" s="1535"/>
      <c r="IWY220" s="1535"/>
      <c r="IWZ220" s="1535"/>
      <c r="IXA220" s="1535"/>
      <c r="IXB220" s="1535"/>
      <c r="IXC220" s="1535"/>
      <c r="IXD220" s="1535"/>
      <c r="IXE220" s="1535"/>
      <c r="IXF220" s="1535"/>
      <c r="IXG220" s="1535"/>
      <c r="IXH220" s="1535"/>
      <c r="IXI220" s="1535"/>
      <c r="IXJ220" s="1535"/>
      <c r="IXK220" s="1535"/>
      <c r="IXL220" s="1535"/>
      <c r="IXM220" s="1535"/>
      <c r="IXN220" s="1535"/>
      <c r="IXO220" s="1535"/>
      <c r="IXP220" s="1535"/>
      <c r="IXQ220" s="1535"/>
      <c r="IXR220" s="1535"/>
      <c r="IXS220" s="1535"/>
      <c r="IXT220" s="1535"/>
      <c r="IXU220" s="1535"/>
      <c r="IXV220" s="1535"/>
      <c r="IXW220" s="1535"/>
      <c r="IXX220" s="1535"/>
      <c r="IXY220" s="1535"/>
      <c r="IXZ220" s="1535"/>
      <c r="IYA220" s="1535"/>
      <c r="IYB220" s="1535"/>
      <c r="IYC220" s="1535"/>
      <c r="IYD220" s="1535"/>
      <c r="IYE220" s="1535"/>
      <c r="IYF220" s="1535"/>
      <c r="IYG220" s="1535"/>
      <c r="IYH220" s="1535"/>
      <c r="IYI220" s="1535"/>
      <c r="IYJ220" s="1535"/>
      <c r="IYK220" s="1535"/>
      <c r="IYL220" s="1535"/>
      <c r="IYM220" s="1535"/>
      <c r="IYN220" s="1535"/>
      <c r="IYO220" s="1535"/>
      <c r="IYP220" s="1535"/>
      <c r="IYQ220" s="1535"/>
      <c r="IYR220" s="1535"/>
      <c r="IYS220" s="1535"/>
      <c r="IYT220" s="1535"/>
      <c r="IYU220" s="1535"/>
      <c r="IYV220" s="1535"/>
      <c r="IYW220" s="1535"/>
      <c r="IYX220" s="1535"/>
      <c r="IYY220" s="1535"/>
      <c r="IYZ220" s="1535"/>
      <c r="IZA220" s="1535"/>
      <c r="IZB220" s="1535"/>
      <c r="IZC220" s="1535"/>
      <c r="IZD220" s="1535"/>
      <c r="IZE220" s="1535"/>
      <c r="IZF220" s="1535"/>
      <c r="IZG220" s="1535"/>
      <c r="IZH220" s="1535"/>
      <c r="IZI220" s="1535"/>
      <c r="IZJ220" s="1535"/>
      <c r="IZK220" s="1535"/>
      <c r="IZL220" s="1535"/>
      <c r="IZM220" s="1535"/>
      <c r="IZN220" s="1535"/>
      <c r="IZO220" s="1535"/>
      <c r="IZP220" s="1535"/>
      <c r="IZQ220" s="1535"/>
      <c r="IZR220" s="1535"/>
      <c r="IZS220" s="1535"/>
      <c r="IZT220" s="1535"/>
      <c r="IZU220" s="1535"/>
      <c r="IZV220" s="1535"/>
      <c r="IZW220" s="1535"/>
      <c r="IZX220" s="1535"/>
      <c r="IZY220" s="1535"/>
      <c r="IZZ220" s="1535"/>
      <c r="JAA220" s="1535"/>
      <c r="JAB220" s="1535"/>
      <c r="JAC220" s="1535"/>
      <c r="JAD220" s="1535"/>
      <c r="JAE220" s="1535"/>
      <c r="JAF220" s="1535"/>
      <c r="JAG220" s="1535"/>
      <c r="JAH220" s="1535"/>
      <c r="JAI220" s="1535"/>
      <c r="JAJ220" s="1535"/>
      <c r="JAK220" s="1535"/>
      <c r="JAL220" s="1535"/>
      <c r="JAM220" s="1535"/>
      <c r="JAN220" s="1535"/>
      <c r="JAO220" s="1535"/>
      <c r="JAP220" s="1535"/>
      <c r="JAQ220" s="1535"/>
      <c r="JAR220" s="1535"/>
      <c r="JAS220" s="1535"/>
      <c r="JAT220" s="1535"/>
      <c r="JAU220" s="1535"/>
      <c r="JAV220" s="1535"/>
      <c r="JAW220" s="1535"/>
      <c r="JAX220" s="1535"/>
      <c r="JAY220" s="1535"/>
      <c r="JAZ220" s="1535"/>
      <c r="JBA220" s="1535"/>
      <c r="JBB220" s="1535"/>
      <c r="JBC220" s="1535"/>
      <c r="JBD220" s="1535"/>
      <c r="JBE220" s="1535"/>
      <c r="JBF220" s="1535"/>
      <c r="JBG220" s="1535"/>
      <c r="JBH220" s="1535"/>
      <c r="JBI220" s="1535"/>
      <c r="JBJ220" s="1535"/>
      <c r="JBK220" s="1535"/>
      <c r="JBL220" s="1535"/>
      <c r="JBM220" s="1535"/>
      <c r="JBN220" s="1535"/>
      <c r="JBO220" s="1535"/>
      <c r="JBP220" s="1535"/>
      <c r="JBQ220" s="1535"/>
      <c r="JBR220" s="1535"/>
      <c r="JBS220" s="1535"/>
      <c r="JBT220" s="1535"/>
      <c r="JBU220" s="1535"/>
      <c r="JBV220" s="1535"/>
      <c r="JBW220" s="1535"/>
      <c r="JBX220" s="1535"/>
      <c r="JBY220" s="1535"/>
      <c r="JBZ220" s="1535"/>
      <c r="JCA220" s="1535"/>
      <c r="JCB220" s="1535"/>
      <c r="JCC220" s="1535"/>
      <c r="JCD220" s="1535"/>
      <c r="JCE220" s="1535"/>
      <c r="JCF220" s="1535"/>
      <c r="JCG220" s="1535"/>
      <c r="JCH220" s="1535"/>
      <c r="JCI220" s="1535"/>
      <c r="JCJ220" s="1535"/>
      <c r="JCK220" s="1535"/>
      <c r="JCL220" s="1535"/>
      <c r="JCM220" s="1535"/>
      <c r="JCN220" s="1535"/>
      <c r="JCO220" s="1535"/>
      <c r="JCP220" s="1535"/>
      <c r="JCQ220" s="1535"/>
      <c r="JCR220" s="1535"/>
      <c r="JCS220" s="1535"/>
      <c r="JCT220" s="1535"/>
      <c r="JCU220" s="1535"/>
      <c r="JCV220" s="1535"/>
      <c r="JCW220" s="1535"/>
      <c r="JCX220" s="1535"/>
      <c r="JCY220" s="1535"/>
      <c r="JCZ220" s="1535"/>
      <c r="JDA220" s="1535"/>
      <c r="JDB220" s="1535"/>
      <c r="JDC220" s="1535"/>
      <c r="JDD220" s="1535"/>
      <c r="JDE220" s="1535"/>
      <c r="JDF220" s="1535"/>
      <c r="JDG220" s="1535"/>
      <c r="JDH220" s="1535"/>
      <c r="JDI220" s="1535"/>
      <c r="JDJ220" s="1535"/>
      <c r="JDK220" s="1535"/>
      <c r="JDL220" s="1535"/>
      <c r="JDM220" s="1535"/>
      <c r="JDN220" s="1535"/>
      <c r="JDO220" s="1535"/>
      <c r="JDP220" s="1535"/>
      <c r="JDQ220" s="1535"/>
      <c r="JDR220" s="1535"/>
      <c r="JDS220" s="1535"/>
      <c r="JDT220" s="1535"/>
      <c r="JDU220" s="1535"/>
      <c r="JDV220" s="1535"/>
      <c r="JDW220" s="1535"/>
      <c r="JDX220" s="1535"/>
      <c r="JDY220" s="1535"/>
      <c r="JDZ220" s="1535"/>
      <c r="JEA220" s="1535"/>
      <c r="JEB220" s="1535"/>
      <c r="JEC220" s="1535"/>
      <c r="JED220" s="1535"/>
      <c r="JEE220" s="1535"/>
      <c r="JEF220" s="1535"/>
      <c r="JEG220" s="1535"/>
      <c r="JEH220" s="1535"/>
      <c r="JEI220" s="1535"/>
      <c r="JEJ220" s="1535"/>
      <c r="JEK220" s="1535"/>
      <c r="JEL220" s="1535"/>
      <c r="JEM220" s="1535"/>
      <c r="JEN220" s="1535"/>
      <c r="JEO220" s="1535"/>
      <c r="JEP220" s="1535"/>
      <c r="JEQ220" s="1535"/>
      <c r="JER220" s="1535"/>
      <c r="JES220" s="1535"/>
      <c r="JET220" s="1535"/>
      <c r="JEU220" s="1535"/>
      <c r="JEV220" s="1535"/>
      <c r="JEW220" s="1535"/>
      <c r="JEX220" s="1535"/>
      <c r="JEY220" s="1535"/>
      <c r="JEZ220" s="1535"/>
      <c r="JFA220" s="1535"/>
      <c r="JFB220" s="1535"/>
      <c r="JFC220" s="1535"/>
      <c r="JFD220" s="1535"/>
      <c r="JFE220" s="1535"/>
      <c r="JFF220" s="1535"/>
      <c r="JFG220" s="1535"/>
      <c r="JFH220" s="1535"/>
      <c r="JFI220" s="1535"/>
      <c r="JFJ220" s="1535"/>
      <c r="JFK220" s="1535"/>
      <c r="JFL220" s="1535"/>
      <c r="JFM220" s="1535"/>
      <c r="JFN220" s="1535"/>
      <c r="JFO220" s="1535"/>
      <c r="JFP220" s="1535"/>
      <c r="JFQ220" s="1535"/>
      <c r="JFR220" s="1535"/>
      <c r="JFS220" s="1535"/>
      <c r="JFT220" s="1535"/>
      <c r="JFU220" s="1535"/>
      <c r="JFV220" s="1535"/>
      <c r="JFW220" s="1535"/>
      <c r="JFX220" s="1535"/>
      <c r="JFY220" s="1535"/>
      <c r="JFZ220" s="1535"/>
      <c r="JGA220" s="1535"/>
      <c r="JGB220" s="1535"/>
      <c r="JGC220" s="1535"/>
      <c r="JGD220" s="1535"/>
      <c r="JGE220" s="1535"/>
      <c r="JGF220" s="1535"/>
      <c r="JGG220" s="1535"/>
      <c r="JGH220" s="1535"/>
      <c r="JGI220" s="1535"/>
      <c r="JGJ220" s="1535"/>
      <c r="JGK220" s="1535"/>
      <c r="JGL220" s="1535"/>
      <c r="JGM220" s="1535"/>
      <c r="JGN220" s="1535"/>
      <c r="JGO220" s="1535"/>
      <c r="JGP220" s="1535"/>
      <c r="JGQ220" s="1535"/>
      <c r="JGR220" s="1535"/>
      <c r="JGS220" s="1535"/>
      <c r="JGT220" s="1535"/>
      <c r="JGU220" s="1535"/>
      <c r="JGV220" s="1535"/>
      <c r="JGW220" s="1535"/>
      <c r="JGX220" s="1535"/>
      <c r="JGY220" s="1535"/>
      <c r="JGZ220" s="1535"/>
      <c r="JHA220" s="1535"/>
      <c r="JHB220" s="1535"/>
      <c r="JHC220" s="1535"/>
      <c r="JHD220" s="1535"/>
      <c r="JHE220" s="1535"/>
      <c r="JHF220" s="1535"/>
      <c r="JHG220" s="1535"/>
      <c r="JHH220" s="1535"/>
      <c r="JHI220" s="1535"/>
      <c r="JHJ220" s="1535"/>
      <c r="JHK220" s="1535"/>
      <c r="JHL220" s="1535"/>
      <c r="JHM220" s="1535"/>
      <c r="JHN220" s="1535"/>
      <c r="JHO220" s="1535"/>
      <c r="JHP220" s="1535"/>
      <c r="JHQ220" s="1535"/>
      <c r="JHR220" s="1535"/>
      <c r="JHS220" s="1535"/>
      <c r="JHT220" s="1535"/>
      <c r="JHU220" s="1535"/>
      <c r="JHV220" s="1535"/>
      <c r="JHW220" s="1535"/>
      <c r="JHX220" s="1535"/>
      <c r="JHY220" s="1535"/>
      <c r="JHZ220" s="1535"/>
      <c r="JIA220" s="1535"/>
      <c r="JIB220" s="1535"/>
      <c r="JIC220" s="1535"/>
      <c r="JID220" s="1535"/>
      <c r="JIE220" s="1535"/>
      <c r="JIF220" s="1535"/>
      <c r="JIG220" s="1535"/>
      <c r="JIH220" s="1535"/>
      <c r="JII220" s="1535"/>
      <c r="JIJ220" s="1535"/>
      <c r="JIK220" s="1535"/>
      <c r="JIL220" s="1535"/>
      <c r="JIM220" s="1535"/>
      <c r="JIN220" s="1535"/>
      <c r="JIO220" s="1535"/>
      <c r="JIP220" s="1535"/>
      <c r="JIQ220" s="1535"/>
      <c r="JIR220" s="1535"/>
      <c r="JIS220" s="1535"/>
      <c r="JIT220" s="1535"/>
      <c r="JIU220" s="1535"/>
      <c r="JIV220" s="1535"/>
      <c r="JIW220" s="1535"/>
      <c r="JIX220" s="1535"/>
      <c r="JIY220" s="1535"/>
      <c r="JIZ220" s="1535"/>
      <c r="JJA220" s="1535"/>
      <c r="JJB220" s="1535"/>
      <c r="JJC220" s="1535"/>
      <c r="JJD220" s="1535"/>
      <c r="JJE220" s="1535"/>
      <c r="JJF220" s="1535"/>
      <c r="JJG220" s="1535"/>
      <c r="JJH220" s="1535"/>
      <c r="JJI220" s="1535"/>
      <c r="JJJ220" s="1535"/>
      <c r="JJK220" s="1535"/>
      <c r="JJL220" s="1535"/>
      <c r="JJM220" s="1535"/>
      <c r="JJN220" s="1535"/>
      <c r="JJO220" s="1535"/>
      <c r="JJP220" s="1535"/>
      <c r="JJQ220" s="1535"/>
      <c r="JJR220" s="1535"/>
      <c r="JJS220" s="1535"/>
      <c r="JJT220" s="1535"/>
      <c r="JJU220" s="1535"/>
      <c r="JJV220" s="1535"/>
      <c r="JJW220" s="1535"/>
      <c r="JJX220" s="1535"/>
      <c r="JJY220" s="1535"/>
      <c r="JJZ220" s="1535"/>
      <c r="JKA220" s="1535"/>
      <c r="JKB220" s="1535"/>
      <c r="JKC220" s="1535"/>
      <c r="JKD220" s="1535"/>
      <c r="JKE220" s="1535"/>
      <c r="JKF220" s="1535"/>
      <c r="JKG220" s="1535"/>
      <c r="JKH220" s="1535"/>
      <c r="JKI220" s="1535"/>
      <c r="JKJ220" s="1535"/>
      <c r="JKK220" s="1535"/>
      <c r="JKL220" s="1535"/>
      <c r="JKM220" s="1535"/>
      <c r="JKN220" s="1535"/>
      <c r="JKO220" s="1535"/>
      <c r="JKP220" s="1535"/>
      <c r="JKQ220" s="1535"/>
      <c r="JKR220" s="1535"/>
      <c r="JKS220" s="1535"/>
      <c r="JKT220" s="1535"/>
      <c r="JKU220" s="1535"/>
      <c r="JKV220" s="1535"/>
      <c r="JKW220" s="1535"/>
      <c r="JKX220" s="1535"/>
      <c r="JKY220" s="1535"/>
      <c r="JKZ220" s="1535"/>
      <c r="JLA220" s="1535"/>
      <c r="JLB220" s="1535"/>
      <c r="JLC220" s="1535"/>
      <c r="JLD220" s="1535"/>
      <c r="JLE220" s="1535"/>
      <c r="JLF220" s="1535"/>
      <c r="JLG220" s="1535"/>
      <c r="JLH220" s="1535"/>
      <c r="JLI220" s="1535"/>
      <c r="JLJ220" s="1535"/>
      <c r="JLK220" s="1535"/>
      <c r="JLL220" s="1535"/>
      <c r="JLM220" s="1535"/>
      <c r="JLN220" s="1535"/>
      <c r="JLO220" s="1535"/>
      <c r="JLP220" s="1535"/>
      <c r="JLQ220" s="1535"/>
      <c r="JLR220" s="1535"/>
      <c r="JLS220" s="1535"/>
      <c r="JLT220" s="1535"/>
      <c r="JLU220" s="1535"/>
      <c r="JLV220" s="1535"/>
      <c r="JLW220" s="1535"/>
      <c r="JLX220" s="1535"/>
      <c r="JLY220" s="1535"/>
      <c r="JLZ220" s="1535"/>
      <c r="JMA220" s="1535"/>
      <c r="JMB220" s="1535"/>
      <c r="JMC220" s="1535"/>
      <c r="JMD220" s="1535"/>
      <c r="JME220" s="1535"/>
      <c r="JMF220" s="1535"/>
      <c r="JMG220" s="1535"/>
      <c r="JMH220" s="1535"/>
      <c r="JMI220" s="1535"/>
      <c r="JMJ220" s="1535"/>
      <c r="JMK220" s="1535"/>
      <c r="JML220" s="1535"/>
      <c r="JMM220" s="1535"/>
      <c r="JMN220" s="1535"/>
      <c r="JMO220" s="1535"/>
      <c r="JMP220" s="1535"/>
      <c r="JMQ220" s="1535"/>
      <c r="JMR220" s="1535"/>
      <c r="JMS220" s="1535"/>
      <c r="JMT220" s="1535"/>
      <c r="JMU220" s="1535"/>
      <c r="JMV220" s="1535"/>
      <c r="JMW220" s="1535"/>
      <c r="JMX220" s="1535"/>
      <c r="JMY220" s="1535"/>
      <c r="JMZ220" s="1535"/>
      <c r="JNA220" s="1535"/>
      <c r="JNB220" s="1535"/>
      <c r="JNC220" s="1535"/>
      <c r="JND220" s="1535"/>
      <c r="JNE220" s="1535"/>
      <c r="JNF220" s="1535"/>
      <c r="JNG220" s="1535"/>
      <c r="JNH220" s="1535"/>
      <c r="JNI220" s="1535"/>
      <c r="JNJ220" s="1535"/>
      <c r="JNK220" s="1535"/>
      <c r="JNL220" s="1535"/>
      <c r="JNM220" s="1535"/>
      <c r="JNN220" s="1535"/>
      <c r="JNO220" s="1535"/>
      <c r="JNP220" s="1535"/>
      <c r="JNQ220" s="1535"/>
      <c r="JNR220" s="1535"/>
      <c r="JNS220" s="1535"/>
      <c r="JNT220" s="1535"/>
      <c r="JNU220" s="1535"/>
      <c r="JNV220" s="1535"/>
      <c r="JNW220" s="1535"/>
      <c r="JNX220" s="1535"/>
      <c r="JNY220" s="1535"/>
      <c r="JNZ220" s="1535"/>
      <c r="JOA220" s="1535"/>
      <c r="JOB220" s="1535"/>
      <c r="JOC220" s="1535"/>
      <c r="JOD220" s="1535"/>
      <c r="JOE220" s="1535"/>
      <c r="JOF220" s="1535"/>
      <c r="JOG220" s="1535"/>
      <c r="JOH220" s="1535"/>
      <c r="JOI220" s="1535"/>
      <c r="JOJ220" s="1535"/>
      <c r="JOK220" s="1535"/>
      <c r="JOL220" s="1535"/>
      <c r="JOM220" s="1535"/>
      <c r="JON220" s="1535"/>
      <c r="JOO220" s="1535"/>
      <c r="JOP220" s="1535"/>
      <c r="JOQ220" s="1535"/>
      <c r="JOR220" s="1535"/>
      <c r="JOS220" s="1535"/>
      <c r="JOT220" s="1535"/>
      <c r="JOU220" s="1535"/>
      <c r="JOV220" s="1535"/>
      <c r="JOW220" s="1535"/>
      <c r="JOX220" s="1535"/>
      <c r="JOY220" s="1535"/>
      <c r="JOZ220" s="1535"/>
      <c r="JPA220" s="1535"/>
      <c r="JPB220" s="1535"/>
      <c r="JPC220" s="1535"/>
      <c r="JPD220" s="1535"/>
      <c r="JPE220" s="1535"/>
      <c r="JPF220" s="1535"/>
      <c r="JPG220" s="1535"/>
      <c r="JPH220" s="1535"/>
      <c r="JPI220" s="1535"/>
      <c r="JPJ220" s="1535"/>
      <c r="JPK220" s="1535"/>
      <c r="JPL220" s="1535"/>
      <c r="JPM220" s="1535"/>
      <c r="JPN220" s="1535"/>
      <c r="JPO220" s="1535"/>
      <c r="JPP220" s="1535"/>
      <c r="JPQ220" s="1535"/>
      <c r="JPR220" s="1535"/>
      <c r="JPS220" s="1535"/>
      <c r="JPT220" s="1535"/>
      <c r="JPU220" s="1535"/>
      <c r="JPV220" s="1535"/>
      <c r="JPW220" s="1535"/>
      <c r="JPX220" s="1535"/>
      <c r="JPY220" s="1535"/>
      <c r="JPZ220" s="1535"/>
      <c r="JQA220" s="1535"/>
      <c r="JQB220" s="1535"/>
      <c r="JQC220" s="1535"/>
      <c r="JQD220" s="1535"/>
      <c r="JQE220" s="1535"/>
      <c r="JQF220" s="1535"/>
      <c r="JQG220" s="1535"/>
      <c r="JQH220" s="1535"/>
      <c r="JQI220" s="1535"/>
      <c r="JQJ220" s="1535"/>
      <c r="JQK220" s="1535"/>
      <c r="JQL220" s="1535"/>
      <c r="JQM220" s="1535"/>
      <c r="JQN220" s="1535"/>
      <c r="JQO220" s="1535"/>
      <c r="JQP220" s="1535"/>
      <c r="JQQ220" s="1535"/>
      <c r="JQR220" s="1535"/>
      <c r="JQS220" s="1535"/>
      <c r="JQT220" s="1535"/>
      <c r="JQU220" s="1535"/>
      <c r="JQV220" s="1535"/>
      <c r="JQW220" s="1535"/>
      <c r="JQX220" s="1535"/>
      <c r="JQY220" s="1535"/>
      <c r="JQZ220" s="1535"/>
      <c r="JRA220" s="1535"/>
      <c r="JRB220" s="1535"/>
      <c r="JRC220" s="1535"/>
      <c r="JRD220" s="1535"/>
      <c r="JRE220" s="1535"/>
      <c r="JRF220" s="1535"/>
      <c r="JRG220" s="1535"/>
      <c r="JRH220" s="1535"/>
      <c r="JRI220" s="1535"/>
      <c r="JRJ220" s="1535"/>
      <c r="JRK220" s="1535"/>
      <c r="JRL220" s="1535"/>
      <c r="JRM220" s="1535"/>
      <c r="JRN220" s="1535"/>
      <c r="JRO220" s="1535"/>
      <c r="JRP220" s="1535"/>
      <c r="JRQ220" s="1535"/>
      <c r="JRR220" s="1535"/>
      <c r="JRS220" s="1535"/>
      <c r="JRT220" s="1535"/>
      <c r="JRU220" s="1535"/>
      <c r="JRV220" s="1535"/>
      <c r="JRW220" s="1535"/>
      <c r="JRX220" s="1535"/>
      <c r="JRY220" s="1535"/>
      <c r="JRZ220" s="1535"/>
      <c r="JSA220" s="1535"/>
      <c r="JSB220" s="1535"/>
      <c r="JSC220" s="1535"/>
      <c r="JSD220" s="1535"/>
      <c r="JSE220" s="1535"/>
      <c r="JSF220" s="1535"/>
      <c r="JSG220" s="1535"/>
      <c r="JSH220" s="1535"/>
      <c r="JSI220" s="1535"/>
      <c r="JSJ220" s="1535"/>
      <c r="JSK220" s="1535"/>
      <c r="JSL220" s="1535"/>
      <c r="JSM220" s="1535"/>
      <c r="JSN220" s="1535"/>
      <c r="JSO220" s="1535"/>
      <c r="JSP220" s="1535"/>
      <c r="JSQ220" s="1535"/>
      <c r="JSR220" s="1535"/>
      <c r="JSS220" s="1535"/>
      <c r="JST220" s="1535"/>
      <c r="JSU220" s="1535"/>
      <c r="JSV220" s="1535"/>
      <c r="JSW220" s="1535"/>
      <c r="JSX220" s="1535"/>
      <c r="JSY220" s="1535"/>
      <c r="JSZ220" s="1535"/>
      <c r="JTA220" s="1535"/>
      <c r="JTB220" s="1535"/>
      <c r="JTC220" s="1535"/>
      <c r="JTD220" s="1535"/>
      <c r="JTE220" s="1535"/>
      <c r="JTF220" s="1535"/>
      <c r="JTG220" s="1535"/>
      <c r="JTH220" s="1535"/>
      <c r="JTI220" s="1535"/>
      <c r="JTJ220" s="1535"/>
      <c r="JTK220" s="1535"/>
      <c r="JTL220" s="1535"/>
      <c r="JTM220" s="1535"/>
      <c r="JTN220" s="1535"/>
      <c r="JTO220" s="1535"/>
      <c r="JTP220" s="1535"/>
      <c r="JTQ220" s="1535"/>
      <c r="JTR220" s="1535"/>
      <c r="JTS220" s="1535"/>
      <c r="JTT220" s="1535"/>
      <c r="JTU220" s="1535"/>
      <c r="JTV220" s="1535"/>
      <c r="JTW220" s="1535"/>
      <c r="JTX220" s="1535"/>
      <c r="JTY220" s="1535"/>
      <c r="JTZ220" s="1535"/>
      <c r="JUA220" s="1535"/>
      <c r="JUB220" s="1535"/>
      <c r="JUC220" s="1535"/>
      <c r="JUD220" s="1535"/>
      <c r="JUE220" s="1535"/>
      <c r="JUF220" s="1535"/>
      <c r="JUG220" s="1535"/>
      <c r="JUH220" s="1535"/>
      <c r="JUI220" s="1535"/>
      <c r="JUJ220" s="1535"/>
      <c r="JUK220" s="1535"/>
      <c r="JUL220" s="1535"/>
      <c r="JUM220" s="1535"/>
      <c r="JUN220" s="1535"/>
      <c r="JUO220" s="1535"/>
      <c r="JUP220" s="1535"/>
      <c r="JUQ220" s="1535"/>
      <c r="JUR220" s="1535"/>
      <c r="JUS220" s="1535"/>
      <c r="JUT220" s="1535"/>
      <c r="JUU220" s="1535"/>
      <c r="JUV220" s="1535"/>
      <c r="JUW220" s="1535"/>
      <c r="JUX220" s="1535"/>
      <c r="JUY220" s="1535"/>
      <c r="JUZ220" s="1535"/>
      <c r="JVA220" s="1535"/>
      <c r="JVB220" s="1535"/>
      <c r="JVC220" s="1535"/>
      <c r="JVD220" s="1535"/>
      <c r="JVE220" s="1535"/>
      <c r="JVF220" s="1535"/>
      <c r="JVG220" s="1535"/>
      <c r="JVH220" s="1535"/>
      <c r="JVI220" s="1535"/>
      <c r="JVJ220" s="1535"/>
      <c r="JVK220" s="1535"/>
      <c r="JVL220" s="1535"/>
      <c r="JVM220" s="1535"/>
      <c r="JVN220" s="1535"/>
      <c r="JVO220" s="1535"/>
      <c r="JVP220" s="1535"/>
      <c r="JVQ220" s="1535"/>
      <c r="JVR220" s="1535"/>
      <c r="JVS220" s="1535"/>
      <c r="JVT220" s="1535"/>
      <c r="JVU220" s="1535"/>
      <c r="JVV220" s="1535"/>
      <c r="JVW220" s="1535"/>
      <c r="JVX220" s="1535"/>
      <c r="JVY220" s="1535"/>
      <c r="JVZ220" s="1535"/>
      <c r="JWA220" s="1535"/>
      <c r="JWB220" s="1535"/>
      <c r="JWC220" s="1535"/>
      <c r="JWD220" s="1535"/>
      <c r="JWE220" s="1535"/>
      <c r="JWF220" s="1535"/>
      <c r="JWG220" s="1535"/>
      <c r="JWH220" s="1535"/>
      <c r="JWI220" s="1535"/>
      <c r="JWJ220" s="1535"/>
      <c r="JWK220" s="1535"/>
      <c r="JWL220" s="1535"/>
      <c r="JWM220" s="1535"/>
      <c r="JWN220" s="1535"/>
      <c r="JWO220" s="1535"/>
      <c r="JWP220" s="1535"/>
      <c r="JWQ220" s="1535"/>
      <c r="JWR220" s="1535"/>
      <c r="JWS220" s="1535"/>
      <c r="JWT220" s="1535"/>
      <c r="JWU220" s="1535"/>
      <c r="JWV220" s="1535"/>
      <c r="JWW220" s="1535"/>
      <c r="JWX220" s="1535"/>
      <c r="JWY220" s="1535"/>
      <c r="JWZ220" s="1535"/>
      <c r="JXA220" s="1535"/>
      <c r="JXB220" s="1535"/>
      <c r="JXC220" s="1535"/>
      <c r="JXD220" s="1535"/>
      <c r="JXE220" s="1535"/>
      <c r="JXF220" s="1535"/>
      <c r="JXG220" s="1535"/>
      <c r="JXH220" s="1535"/>
      <c r="JXI220" s="1535"/>
      <c r="JXJ220" s="1535"/>
      <c r="JXK220" s="1535"/>
      <c r="JXL220" s="1535"/>
      <c r="JXM220" s="1535"/>
      <c r="JXN220" s="1535"/>
      <c r="JXO220" s="1535"/>
      <c r="JXP220" s="1535"/>
      <c r="JXQ220" s="1535"/>
      <c r="JXR220" s="1535"/>
      <c r="JXS220" s="1535"/>
      <c r="JXT220" s="1535"/>
      <c r="JXU220" s="1535"/>
      <c r="JXV220" s="1535"/>
      <c r="JXW220" s="1535"/>
      <c r="JXX220" s="1535"/>
      <c r="JXY220" s="1535"/>
      <c r="JXZ220" s="1535"/>
      <c r="JYA220" s="1535"/>
      <c r="JYB220" s="1535"/>
      <c r="JYC220" s="1535"/>
      <c r="JYD220" s="1535"/>
      <c r="JYE220" s="1535"/>
      <c r="JYF220" s="1535"/>
      <c r="JYG220" s="1535"/>
      <c r="JYH220" s="1535"/>
      <c r="JYI220" s="1535"/>
      <c r="JYJ220" s="1535"/>
      <c r="JYK220" s="1535"/>
      <c r="JYL220" s="1535"/>
      <c r="JYM220" s="1535"/>
      <c r="JYN220" s="1535"/>
      <c r="JYO220" s="1535"/>
      <c r="JYP220" s="1535"/>
      <c r="JYQ220" s="1535"/>
      <c r="JYR220" s="1535"/>
      <c r="JYS220" s="1535"/>
      <c r="JYT220" s="1535"/>
      <c r="JYU220" s="1535"/>
      <c r="JYV220" s="1535"/>
      <c r="JYW220" s="1535"/>
      <c r="JYX220" s="1535"/>
      <c r="JYY220" s="1535"/>
      <c r="JYZ220" s="1535"/>
      <c r="JZA220" s="1535"/>
      <c r="JZB220" s="1535"/>
      <c r="JZC220" s="1535"/>
      <c r="JZD220" s="1535"/>
      <c r="JZE220" s="1535"/>
      <c r="JZF220" s="1535"/>
      <c r="JZG220" s="1535"/>
      <c r="JZH220" s="1535"/>
      <c r="JZI220" s="1535"/>
      <c r="JZJ220" s="1535"/>
      <c r="JZK220" s="1535"/>
      <c r="JZL220" s="1535"/>
      <c r="JZM220" s="1535"/>
      <c r="JZN220" s="1535"/>
      <c r="JZO220" s="1535"/>
      <c r="JZP220" s="1535"/>
      <c r="JZQ220" s="1535"/>
      <c r="JZR220" s="1535"/>
      <c r="JZS220" s="1535"/>
      <c r="JZT220" s="1535"/>
      <c r="JZU220" s="1535"/>
      <c r="JZV220" s="1535"/>
      <c r="JZW220" s="1535"/>
      <c r="JZX220" s="1535"/>
      <c r="JZY220" s="1535"/>
      <c r="JZZ220" s="1535"/>
      <c r="KAA220" s="1535"/>
      <c r="KAB220" s="1535"/>
      <c r="KAC220" s="1535"/>
      <c r="KAD220" s="1535"/>
      <c r="KAE220" s="1535"/>
      <c r="KAF220" s="1535"/>
      <c r="KAG220" s="1535"/>
      <c r="KAH220" s="1535"/>
      <c r="KAI220" s="1535"/>
      <c r="KAJ220" s="1535"/>
      <c r="KAK220" s="1535"/>
      <c r="KAL220" s="1535"/>
      <c r="KAM220" s="1535"/>
      <c r="KAN220" s="1535"/>
      <c r="KAO220" s="1535"/>
      <c r="KAP220" s="1535"/>
      <c r="KAQ220" s="1535"/>
      <c r="KAR220" s="1535"/>
      <c r="KAS220" s="1535"/>
      <c r="KAT220" s="1535"/>
      <c r="KAU220" s="1535"/>
      <c r="KAV220" s="1535"/>
      <c r="KAW220" s="1535"/>
      <c r="KAX220" s="1535"/>
      <c r="KAY220" s="1535"/>
      <c r="KAZ220" s="1535"/>
      <c r="KBA220" s="1535"/>
      <c r="KBB220" s="1535"/>
      <c r="KBC220" s="1535"/>
      <c r="KBD220" s="1535"/>
      <c r="KBE220" s="1535"/>
      <c r="KBF220" s="1535"/>
      <c r="KBG220" s="1535"/>
      <c r="KBH220" s="1535"/>
      <c r="KBI220" s="1535"/>
      <c r="KBJ220" s="1535"/>
      <c r="KBK220" s="1535"/>
      <c r="KBL220" s="1535"/>
      <c r="KBM220" s="1535"/>
      <c r="KBN220" s="1535"/>
      <c r="KBO220" s="1535"/>
      <c r="KBP220" s="1535"/>
      <c r="KBQ220" s="1535"/>
      <c r="KBR220" s="1535"/>
      <c r="KBS220" s="1535"/>
      <c r="KBT220" s="1535"/>
      <c r="KBU220" s="1535"/>
      <c r="KBV220" s="1535"/>
      <c r="KBW220" s="1535"/>
      <c r="KBX220" s="1535"/>
      <c r="KBY220" s="1535"/>
      <c r="KBZ220" s="1535"/>
      <c r="KCA220" s="1535"/>
      <c r="KCB220" s="1535"/>
      <c r="KCC220" s="1535"/>
      <c r="KCD220" s="1535"/>
      <c r="KCE220" s="1535"/>
      <c r="KCF220" s="1535"/>
      <c r="KCG220" s="1535"/>
      <c r="KCH220" s="1535"/>
      <c r="KCI220" s="1535"/>
      <c r="KCJ220" s="1535"/>
      <c r="KCK220" s="1535"/>
      <c r="KCL220" s="1535"/>
      <c r="KCM220" s="1535"/>
      <c r="KCN220" s="1535"/>
      <c r="KCO220" s="1535"/>
      <c r="KCP220" s="1535"/>
      <c r="KCQ220" s="1535"/>
      <c r="KCR220" s="1535"/>
      <c r="KCS220" s="1535"/>
      <c r="KCT220" s="1535"/>
      <c r="KCU220" s="1535"/>
      <c r="KCV220" s="1535"/>
      <c r="KCW220" s="1535"/>
      <c r="KCX220" s="1535"/>
      <c r="KCY220" s="1535"/>
      <c r="KCZ220" s="1535"/>
      <c r="KDA220" s="1535"/>
      <c r="KDB220" s="1535"/>
      <c r="KDC220" s="1535"/>
      <c r="KDD220" s="1535"/>
      <c r="KDE220" s="1535"/>
      <c r="KDF220" s="1535"/>
      <c r="KDG220" s="1535"/>
      <c r="KDH220" s="1535"/>
      <c r="KDI220" s="1535"/>
      <c r="KDJ220" s="1535"/>
      <c r="KDK220" s="1535"/>
      <c r="KDL220" s="1535"/>
      <c r="KDM220" s="1535"/>
      <c r="KDN220" s="1535"/>
      <c r="KDO220" s="1535"/>
      <c r="KDP220" s="1535"/>
      <c r="KDQ220" s="1535"/>
      <c r="KDR220" s="1535"/>
      <c r="KDS220" s="1535"/>
      <c r="KDT220" s="1535"/>
      <c r="KDU220" s="1535"/>
      <c r="KDV220" s="1535"/>
      <c r="KDW220" s="1535"/>
      <c r="KDX220" s="1535"/>
      <c r="KDY220" s="1535"/>
      <c r="KDZ220" s="1535"/>
      <c r="KEA220" s="1535"/>
      <c r="KEB220" s="1535"/>
      <c r="KEC220" s="1535"/>
      <c r="KED220" s="1535"/>
      <c r="KEE220" s="1535"/>
      <c r="KEF220" s="1535"/>
      <c r="KEG220" s="1535"/>
      <c r="KEH220" s="1535"/>
      <c r="KEI220" s="1535"/>
      <c r="KEJ220" s="1535"/>
      <c r="KEK220" s="1535"/>
      <c r="KEL220" s="1535"/>
      <c r="KEM220" s="1535"/>
      <c r="KEN220" s="1535"/>
      <c r="KEO220" s="1535"/>
      <c r="KEP220" s="1535"/>
      <c r="KEQ220" s="1535"/>
      <c r="KER220" s="1535"/>
      <c r="KES220" s="1535"/>
      <c r="KET220" s="1535"/>
      <c r="KEU220" s="1535"/>
      <c r="KEV220" s="1535"/>
      <c r="KEW220" s="1535"/>
      <c r="KEX220" s="1535"/>
      <c r="KEY220" s="1535"/>
      <c r="KEZ220" s="1535"/>
      <c r="KFA220" s="1535"/>
      <c r="KFB220" s="1535"/>
      <c r="KFC220" s="1535"/>
      <c r="KFD220" s="1535"/>
      <c r="KFE220" s="1535"/>
      <c r="KFF220" s="1535"/>
      <c r="KFG220" s="1535"/>
      <c r="KFH220" s="1535"/>
      <c r="KFI220" s="1535"/>
      <c r="KFJ220" s="1535"/>
      <c r="KFK220" s="1535"/>
      <c r="KFL220" s="1535"/>
      <c r="KFM220" s="1535"/>
      <c r="KFN220" s="1535"/>
      <c r="KFO220" s="1535"/>
      <c r="KFP220" s="1535"/>
      <c r="KFQ220" s="1535"/>
      <c r="KFR220" s="1535"/>
      <c r="KFS220" s="1535"/>
      <c r="KFT220" s="1535"/>
      <c r="KFU220" s="1535"/>
      <c r="KFV220" s="1535"/>
      <c r="KFW220" s="1535"/>
      <c r="KFX220" s="1535"/>
      <c r="KFY220" s="1535"/>
      <c r="KFZ220" s="1535"/>
      <c r="KGA220" s="1535"/>
      <c r="KGB220" s="1535"/>
      <c r="KGC220" s="1535"/>
      <c r="KGD220" s="1535"/>
      <c r="KGE220" s="1535"/>
      <c r="KGF220" s="1535"/>
      <c r="KGG220" s="1535"/>
      <c r="KGH220" s="1535"/>
      <c r="KGI220" s="1535"/>
      <c r="KGJ220" s="1535"/>
      <c r="KGK220" s="1535"/>
      <c r="KGL220" s="1535"/>
      <c r="KGM220" s="1535"/>
      <c r="KGN220" s="1535"/>
      <c r="KGO220" s="1535"/>
      <c r="KGP220" s="1535"/>
      <c r="KGQ220" s="1535"/>
      <c r="KGR220" s="1535"/>
      <c r="KGS220" s="1535"/>
      <c r="KGT220" s="1535"/>
      <c r="KGU220" s="1535"/>
      <c r="KGV220" s="1535"/>
      <c r="KGW220" s="1535"/>
      <c r="KGX220" s="1535"/>
      <c r="KGY220" s="1535"/>
      <c r="KGZ220" s="1535"/>
      <c r="KHA220" s="1535"/>
      <c r="KHB220" s="1535"/>
      <c r="KHC220" s="1535"/>
      <c r="KHD220" s="1535"/>
      <c r="KHE220" s="1535"/>
      <c r="KHF220" s="1535"/>
      <c r="KHG220" s="1535"/>
      <c r="KHH220" s="1535"/>
      <c r="KHI220" s="1535"/>
      <c r="KHJ220" s="1535"/>
      <c r="KHK220" s="1535"/>
      <c r="KHL220" s="1535"/>
      <c r="KHM220" s="1535"/>
      <c r="KHN220" s="1535"/>
      <c r="KHO220" s="1535"/>
      <c r="KHP220" s="1535"/>
      <c r="KHQ220" s="1535"/>
      <c r="KHR220" s="1535"/>
      <c r="KHS220" s="1535"/>
      <c r="KHT220" s="1535"/>
      <c r="KHU220" s="1535"/>
      <c r="KHV220" s="1535"/>
      <c r="KHW220" s="1535"/>
      <c r="KHX220" s="1535"/>
      <c r="KHY220" s="1535"/>
      <c r="KHZ220" s="1535"/>
      <c r="KIA220" s="1535"/>
      <c r="KIB220" s="1535"/>
      <c r="KIC220" s="1535"/>
      <c r="KID220" s="1535"/>
      <c r="KIE220" s="1535"/>
      <c r="KIF220" s="1535"/>
      <c r="KIG220" s="1535"/>
      <c r="KIH220" s="1535"/>
      <c r="KII220" s="1535"/>
      <c r="KIJ220" s="1535"/>
      <c r="KIK220" s="1535"/>
      <c r="KIL220" s="1535"/>
      <c r="KIM220" s="1535"/>
      <c r="KIN220" s="1535"/>
      <c r="KIO220" s="1535"/>
      <c r="KIP220" s="1535"/>
      <c r="KIQ220" s="1535"/>
      <c r="KIR220" s="1535"/>
      <c r="KIS220" s="1535"/>
      <c r="KIT220" s="1535"/>
      <c r="KIU220" s="1535"/>
      <c r="KIV220" s="1535"/>
      <c r="KIW220" s="1535"/>
      <c r="KIX220" s="1535"/>
      <c r="KIY220" s="1535"/>
      <c r="KIZ220" s="1535"/>
      <c r="KJA220" s="1535"/>
      <c r="KJB220" s="1535"/>
      <c r="KJC220" s="1535"/>
      <c r="KJD220" s="1535"/>
      <c r="KJE220" s="1535"/>
      <c r="KJF220" s="1535"/>
      <c r="KJG220" s="1535"/>
      <c r="KJH220" s="1535"/>
      <c r="KJI220" s="1535"/>
      <c r="KJJ220" s="1535"/>
      <c r="KJK220" s="1535"/>
      <c r="KJL220" s="1535"/>
      <c r="KJM220" s="1535"/>
      <c r="KJN220" s="1535"/>
      <c r="KJO220" s="1535"/>
      <c r="KJP220" s="1535"/>
      <c r="KJQ220" s="1535"/>
      <c r="KJR220" s="1535"/>
      <c r="KJS220" s="1535"/>
      <c r="KJT220" s="1535"/>
      <c r="KJU220" s="1535"/>
      <c r="KJV220" s="1535"/>
      <c r="KJW220" s="1535"/>
      <c r="KJX220" s="1535"/>
      <c r="KJY220" s="1535"/>
      <c r="KJZ220" s="1535"/>
      <c r="KKA220" s="1535"/>
      <c r="KKB220" s="1535"/>
      <c r="KKC220" s="1535"/>
      <c r="KKD220" s="1535"/>
      <c r="KKE220" s="1535"/>
      <c r="KKF220" s="1535"/>
      <c r="KKG220" s="1535"/>
      <c r="KKH220" s="1535"/>
      <c r="KKI220" s="1535"/>
      <c r="KKJ220" s="1535"/>
      <c r="KKK220" s="1535"/>
      <c r="KKL220" s="1535"/>
      <c r="KKM220" s="1535"/>
      <c r="KKN220" s="1535"/>
      <c r="KKO220" s="1535"/>
      <c r="KKP220" s="1535"/>
      <c r="KKQ220" s="1535"/>
      <c r="KKR220" s="1535"/>
      <c r="KKS220" s="1535"/>
      <c r="KKT220" s="1535"/>
      <c r="KKU220" s="1535"/>
      <c r="KKV220" s="1535"/>
      <c r="KKW220" s="1535"/>
      <c r="KKX220" s="1535"/>
      <c r="KKY220" s="1535"/>
      <c r="KKZ220" s="1535"/>
      <c r="KLA220" s="1535"/>
      <c r="KLB220" s="1535"/>
      <c r="KLC220" s="1535"/>
      <c r="KLD220" s="1535"/>
      <c r="KLE220" s="1535"/>
      <c r="KLF220" s="1535"/>
      <c r="KLG220" s="1535"/>
      <c r="KLH220" s="1535"/>
      <c r="KLI220" s="1535"/>
      <c r="KLJ220" s="1535"/>
      <c r="KLK220" s="1535"/>
      <c r="KLL220" s="1535"/>
      <c r="KLM220" s="1535"/>
      <c r="KLN220" s="1535"/>
      <c r="KLO220" s="1535"/>
      <c r="KLP220" s="1535"/>
      <c r="KLQ220" s="1535"/>
      <c r="KLR220" s="1535"/>
      <c r="KLS220" s="1535"/>
      <c r="KLT220" s="1535"/>
      <c r="KLU220" s="1535"/>
      <c r="KLV220" s="1535"/>
      <c r="KLW220" s="1535"/>
      <c r="KLX220" s="1535"/>
      <c r="KLY220" s="1535"/>
      <c r="KLZ220" s="1535"/>
      <c r="KMA220" s="1535"/>
      <c r="KMB220" s="1535"/>
      <c r="KMC220" s="1535"/>
      <c r="KMD220" s="1535"/>
      <c r="KME220" s="1535"/>
      <c r="KMF220" s="1535"/>
      <c r="KMG220" s="1535"/>
      <c r="KMH220" s="1535"/>
      <c r="KMI220" s="1535"/>
      <c r="KMJ220" s="1535"/>
      <c r="KMK220" s="1535"/>
      <c r="KML220" s="1535"/>
      <c r="KMM220" s="1535"/>
      <c r="KMN220" s="1535"/>
      <c r="KMO220" s="1535"/>
      <c r="KMP220" s="1535"/>
      <c r="KMQ220" s="1535"/>
      <c r="KMR220" s="1535"/>
      <c r="KMS220" s="1535"/>
      <c r="KMT220" s="1535"/>
      <c r="KMU220" s="1535"/>
      <c r="KMV220" s="1535"/>
      <c r="KMW220" s="1535"/>
      <c r="KMX220" s="1535"/>
      <c r="KMY220" s="1535"/>
      <c r="KMZ220" s="1535"/>
      <c r="KNA220" s="1535"/>
      <c r="KNB220" s="1535"/>
      <c r="KNC220" s="1535"/>
      <c r="KND220" s="1535"/>
      <c r="KNE220" s="1535"/>
      <c r="KNF220" s="1535"/>
      <c r="KNG220" s="1535"/>
      <c r="KNH220" s="1535"/>
      <c r="KNI220" s="1535"/>
      <c r="KNJ220" s="1535"/>
      <c r="KNK220" s="1535"/>
      <c r="KNL220" s="1535"/>
      <c r="KNM220" s="1535"/>
      <c r="KNN220" s="1535"/>
      <c r="KNO220" s="1535"/>
      <c r="KNP220" s="1535"/>
      <c r="KNQ220" s="1535"/>
      <c r="KNR220" s="1535"/>
      <c r="KNS220" s="1535"/>
      <c r="KNT220" s="1535"/>
      <c r="KNU220" s="1535"/>
      <c r="KNV220" s="1535"/>
      <c r="KNW220" s="1535"/>
      <c r="KNX220" s="1535"/>
      <c r="KNY220" s="1535"/>
      <c r="KNZ220" s="1535"/>
      <c r="KOA220" s="1535"/>
      <c r="KOB220" s="1535"/>
      <c r="KOC220" s="1535"/>
      <c r="KOD220" s="1535"/>
      <c r="KOE220" s="1535"/>
      <c r="KOF220" s="1535"/>
      <c r="KOG220" s="1535"/>
      <c r="KOH220" s="1535"/>
      <c r="KOI220" s="1535"/>
      <c r="KOJ220" s="1535"/>
      <c r="KOK220" s="1535"/>
      <c r="KOL220" s="1535"/>
      <c r="KOM220" s="1535"/>
      <c r="KON220" s="1535"/>
      <c r="KOO220" s="1535"/>
      <c r="KOP220" s="1535"/>
      <c r="KOQ220" s="1535"/>
      <c r="KOR220" s="1535"/>
      <c r="KOS220" s="1535"/>
      <c r="KOT220" s="1535"/>
      <c r="KOU220" s="1535"/>
      <c r="KOV220" s="1535"/>
      <c r="KOW220" s="1535"/>
      <c r="KOX220" s="1535"/>
      <c r="KOY220" s="1535"/>
      <c r="KOZ220" s="1535"/>
      <c r="KPA220" s="1535"/>
      <c r="KPB220" s="1535"/>
      <c r="KPC220" s="1535"/>
      <c r="KPD220" s="1535"/>
      <c r="KPE220" s="1535"/>
      <c r="KPF220" s="1535"/>
      <c r="KPG220" s="1535"/>
      <c r="KPH220" s="1535"/>
      <c r="KPI220" s="1535"/>
      <c r="KPJ220" s="1535"/>
      <c r="KPK220" s="1535"/>
      <c r="KPL220" s="1535"/>
      <c r="KPM220" s="1535"/>
      <c r="KPN220" s="1535"/>
      <c r="KPO220" s="1535"/>
      <c r="KPP220" s="1535"/>
      <c r="KPQ220" s="1535"/>
      <c r="KPR220" s="1535"/>
      <c r="KPS220" s="1535"/>
      <c r="KPT220" s="1535"/>
      <c r="KPU220" s="1535"/>
      <c r="KPV220" s="1535"/>
      <c r="KPW220" s="1535"/>
      <c r="KPX220" s="1535"/>
      <c r="KPY220" s="1535"/>
      <c r="KPZ220" s="1535"/>
      <c r="KQA220" s="1535"/>
      <c r="KQB220" s="1535"/>
      <c r="KQC220" s="1535"/>
      <c r="KQD220" s="1535"/>
      <c r="KQE220" s="1535"/>
      <c r="KQF220" s="1535"/>
      <c r="KQG220" s="1535"/>
      <c r="KQH220" s="1535"/>
      <c r="KQI220" s="1535"/>
      <c r="KQJ220" s="1535"/>
      <c r="KQK220" s="1535"/>
      <c r="KQL220" s="1535"/>
      <c r="KQM220" s="1535"/>
      <c r="KQN220" s="1535"/>
      <c r="KQO220" s="1535"/>
      <c r="KQP220" s="1535"/>
      <c r="KQQ220" s="1535"/>
      <c r="KQR220" s="1535"/>
      <c r="KQS220" s="1535"/>
      <c r="KQT220" s="1535"/>
      <c r="KQU220" s="1535"/>
      <c r="KQV220" s="1535"/>
      <c r="KQW220" s="1535"/>
      <c r="KQX220" s="1535"/>
      <c r="KQY220" s="1535"/>
      <c r="KQZ220" s="1535"/>
      <c r="KRA220" s="1535"/>
      <c r="KRB220" s="1535"/>
      <c r="KRC220" s="1535"/>
      <c r="KRD220" s="1535"/>
      <c r="KRE220" s="1535"/>
      <c r="KRF220" s="1535"/>
      <c r="KRG220" s="1535"/>
      <c r="KRH220" s="1535"/>
      <c r="KRI220" s="1535"/>
      <c r="KRJ220" s="1535"/>
      <c r="KRK220" s="1535"/>
      <c r="KRL220" s="1535"/>
      <c r="KRM220" s="1535"/>
      <c r="KRN220" s="1535"/>
      <c r="KRO220" s="1535"/>
      <c r="KRP220" s="1535"/>
      <c r="KRQ220" s="1535"/>
      <c r="KRR220" s="1535"/>
      <c r="KRS220" s="1535"/>
      <c r="KRT220" s="1535"/>
      <c r="KRU220" s="1535"/>
      <c r="KRV220" s="1535"/>
      <c r="KRW220" s="1535"/>
      <c r="KRX220" s="1535"/>
      <c r="KRY220" s="1535"/>
      <c r="KRZ220" s="1535"/>
      <c r="KSA220" s="1535"/>
      <c r="KSB220" s="1535"/>
      <c r="KSC220" s="1535"/>
      <c r="KSD220" s="1535"/>
      <c r="KSE220" s="1535"/>
      <c r="KSF220" s="1535"/>
      <c r="KSG220" s="1535"/>
      <c r="KSH220" s="1535"/>
      <c r="KSI220" s="1535"/>
      <c r="KSJ220" s="1535"/>
      <c r="KSK220" s="1535"/>
      <c r="KSL220" s="1535"/>
      <c r="KSM220" s="1535"/>
      <c r="KSN220" s="1535"/>
      <c r="KSO220" s="1535"/>
      <c r="KSP220" s="1535"/>
      <c r="KSQ220" s="1535"/>
      <c r="KSR220" s="1535"/>
      <c r="KSS220" s="1535"/>
      <c r="KST220" s="1535"/>
      <c r="KSU220" s="1535"/>
      <c r="KSV220" s="1535"/>
      <c r="KSW220" s="1535"/>
      <c r="KSX220" s="1535"/>
      <c r="KSY220" s="1535"/>
      <c r="KSZ220" s="1535"/>
      <c r="KTA220" s="1535"/>
      <c r="KTB220" s="1535"/>
      <c r="KTC220" s="1535"/>
      <c r="KTD220" s="1535"/>
      <c r="KTE220" s="1535"/>
      <c r="KTF220" s="1535"/>
      <c r="KTG220" s="1535"/>
      <c r="KTH220" s="1535"/>
      <c r="KTI220" s="1535"/>
      <c r="KTJ220" s="1535"/>
      <c r="KTK220" s="1535"/>
      <c r="KTL220" s="1535"/>
      <c r="KTM220" s="1535"/>
      <c r="KTN220" s="1535"/>
      <c r="KTO220" s="1535"/>
      <c r="KTP220" s="1535"/>
      <c r="KTQ220" s="1535"/>
      <c r="KTR220" s="1535"/>
      <c r="KTS220" s="1535"/>
      <c r="KTT220" s="1535"/>
      <c r="KTU220" s="1535"/>
      <c r="KTV220" s="1535"/>
      <c r="KTW220" s="1535"/>
      <c r="KTX220" s="1535"/>
      <c r="KTY220" s="1535"/>
      <c r="KTZ220" s="1535"/>
      <c r="KUA220" s="1535"/>
      <c r="KUB220" s="1535"/>
      <c r="KUC220" s="1535"/>
      <c r="KUD220" s="1535"/>
      <c r="KUE220" s="1535"/>
      <c r="KUF220" s="1535"/>
      <c r="KUG220" s="1535"/>
      <c r="KUH220" s="1535"/>
      <c r="KUI220" s="1535"/>
      <c r="KUJ220" s="1535"/>
      <c r="KUK220" s="1535"/>
      <c r="KUL220" s="1535"/>
      <c r="KUM220" s="1535"/>
      <c r="KUN220" s="1535"/>
      <c r="KUO220" s="1535"/>
      <c r="KUP220" s="1535"/>
      <c r="KUQ220" s="1535"/>
      <c r="KUR220" s="1535"/>
      <c r="KUS220" s="1535"/>
      <c r="KUT220" s="1535"/>
      <c r="KUU220" s="1535"/>
      <c r="KUV220" s="1535"/>
      <c r="KUW220" s="1535"/>
      <c r="KUX220" s="1535"/>
      <c r="KUY220" s="1535"/>
      <c r="KUZ220" s="1535"/>
      <c r="KVA220" s="1535"/>
      <c r="KVB220" s="1535"/>
      <c r="KVC220" s="1535"/>
      <c r="KVD220" s="1535"/>
      <c r="KVE220" s="1535"/>
      <c r="KVF220" s="1535"/>
      <c r="KVG220" s="1535"/>
      <c r="KVH220" s="1535"/>
      <c r="KVI220" s="1535"/>
      <c r="KVJ220" s="1535"/>
      <c r="KVK220" s="1535"/>
      <c r="KVL220" s="1535"/>
      <c r="KVM220" s="1535"/>
      <c r="KVN220" s="1535"/>
      <c r="KVO220" s="1535"/>
      <c r="KVP220" s="1535"/>
      <c r="KVQ220" s="1535"/>
      <c r="KVR220" s="1535"/>
      <c r="KVS220" s="1535"/>
      <c r="KVT220" s="1535"/>
      <c r="KVU220" s="1535"/>
      <c r="KVV220" s="1535"/>
      <c r="KVW220" s="1535"/>
      <c r="KVX220" s="1535"/>
      <c r="KVY220" s="1535"/>
      <c r="KVZ220" s="1535"/>
      <c r="KWA220" s="1535"/>
      <c r="KWB220" s="1535"/>
      <c r="KWC220" s="1535"/>
      <c r="KWD220" s="1535"/>
      <c r="KWE220" s="1535"/>
      <c r="KWF220" s="1535"/>
      <c r="KWG220" s="1535"/>
      <c r="KWH220" s="1535"/>
      <c r="KWI220" s="1535"/>
      <c r="KWJ220" s="1535"/>
      <c r="KWK220" s="1535"/>
      <c r="KWL220" s="1535"/>
      <c r="KWM220" s="1535"/>
      <c r="KWN220" s="1535"/>
      <c r="KWO220" s="1535"/>
      <c r="KWP220" s="1535"/>
      <c r="KWQ220" s="1535"/>
      <c r="KWR220" s="1535"/>
      <c r="KWS220" s="1535"/>
      <c r="KWT220" s="1535"/>
      <c r="KWU220" s="1535"/>
      <c r="KWV220" s="1535"/>
      <c r="KWW220" s="1535"/>
      <c r="KWX220" s="1535"/>
      <c r="KWY220" s="1535"/>
      <c r="KWZ220" s="1535"/>
      <c r="KXA220" s="1535"/>
      <c r="KXB220" s="1535"/>
      <c r="KXC220" s="1535"/>
      <c r="KXD220" s="1535"/>
      <c r="KXE220" s="1535"/>
      <c r="KXF220" s="1535"/>
      <c r="KXG220" s="1535"/>
      <c r="KXH220" s="1535"/>
      <c r="KXI220" s="1535"/>
      <c r="KXJ220" s="1535"/>
      <c r="KXK220" s="1535"/>
      <c r="KXL220" s="1535"/>
      <c r="KXM220" s="1535"/>
      <c r="KXN220" s="1535"/>
      <c r="KXO220" s="1535"/>
      <c r="KXP220" s="1535"/>
      <c r="KXQ220" s="1535"/>
      <c r="KXR220" s="1535"/>
      <c r="KXS220" s="1535"/>
      <c r="KXT220" s="1535"/>
      <c r="KXU220" s="1535"/>
      <c r="KXV220" s="1535"/>
      <c r="KXW220" s="1535"/>
      <c r="KXX220" s="1535"/>
      <c r="KXY220" s="1535"/>
      <c r="KXZ220" s="1535"/>
      <c r="KYA220" s="1535"/>
      <c r="KYB220" s="1535"/>
      <c r="KYC220" s="1535"/>
      <c r="KYD220" s="1535"/>
      <c r="KYE220" s="1535"/>
      <c r="KYF220" s="1535"/>
      <c r="KYG220" s="1535"/>
      <c r="KYH220" s="1535"/>
      <c r="KYI220" s="1535"/>
      <c r="KYJ220" s="1535"/>
      <c r="KYK220" s="1535"/>
      <c r="KYL220" s="1535"/>
      <c r="KYM220" s="1535"/>
      <c r="KYN220" s="1535"/>
      <c r="KYO220" s="1535"/>
      <c r="KYP220" s="1535"/>
      <c r="KYQ220" s="1535"/>
      <c r="KYR220" s="1535"/>
      <c r="KYS220" s="1535"/>
      <c r="KYT220" s="1535"/>
      <c r="KYU220" s="1535"/>
      <c r="KYV220" s="1535"/>
      <c r="KYW220" s="1535"/>
      <c r="KYX220" s="1535"/>
      <c r="KYY220" s="1535"/>
      <c r="KYZ220" s="1535"/>
      <c r="KZA220" s="1535"/>
      <c r="KZB220" s="1535"/>
      <c r="KZC220" s="1535"/>
      <c r="KZD220" s="1535"/>
      <c r="KZE220" s="1535"/>
      <c r="KZF220" s="1535"/>
      <c r="KZG220" s="1535"/>
      <c r="KZH220" s="1535"/>
      <c r="KZI220" s="1535"/>
      <c r="KZJ220" s="1535"/>
      <c r="KZK220" s="1535"/>
      <c r="KZL220" s="1535"/>
      <c r="KZM220" s="1535"/>
      <c r="KZN220" s="1535"/>
      <c r="KZO220" s="1535"/>
      <c r="KZP220" s="1535"/>
      <c r="KZQ220" s="1535"/>
      <c r="KZR220" s="1535"/>
      <c r="KZS220" s="1535"/>
      <c r="KZT220" s="1535"/>
      <c r="KZU220" s="1535"/>
      <c r="KZV220" s="1535"/>
      <c r="KZW220" s="1535"/>
      <c r="KZX220" s="1535"/>
      <c r="KZY220" s="1535"/>
      <c r="KZZ220" s="1535"/>
      <c r="LAA220" s="1535"/>
      <c r="LAB220" s="1535"/>
      <c r="LAC220" s="1535"/>
      <c r="LAD220" s="1535"/>
      <c r="LAE220" s="1535"/>
      <c r="LAF220" s="1535"/>
      <c r="LAG220" s="1535"/>
      <c r="LAH220" s="1535"/>
      <c r="LAI220" s="1535"/>
      <c r="LAJ220" s="1535"/>
      <c r="LAK220" s="1535"/>
      <c r="LAL220" s="1535"/>
      <c r="LAM220" s="1535"/>
      <c r="LAN220" s="1535"/>
      <c r="LAO220" s="1535"/>
      <c r="LAP220" s="1535"/>
      <c r="LAQ220" s="1535"/>
      <c r="LAR220" s="1535"/>
      <c r="LAS220" s="1535"/>
      <c r="LAT220" s="1535"/>
      <c r="LAU220" s="1535"/>
      <c r="LAV220" s="1535"/>
      <c r="LAW220" s="1535"/>
      <c r="LAX220" s="1535"/>
      <c r="LAY220" s="1535"/>
      <c r="LAZ220" s="1535"/>
      <c r="LBA220" s="1535"/>
      <c r="LBB220" s="1535"/>
      <c r="LBC220" s="1535"/>
      <c r="LBD220" s="1535"/>
      <c r="LBE220" s="1535"/>
      <c r="LBF220" s="1535"/>
      <c r="LBG220" s="1535"/>
      <c r="LBH220" s="1535"/>
      <c r="LBI220" s="1535"/>
      <c r="LBJ220" s="1535"/>
      <c r="LBK220" s="1535"/>
      <c r="LBL220" s="1535"/>
      <c r="LBM220" s="1535"/>
      <c r="LBN220" s="1535"/>
      <c r="LBO220" s="1535"/>
      <c r="LBP220" s="1535"/>
      <c r="LBQ220" s="1535"/>
      <c r="LBR220" s="1535"/>
      <c r="LBS220" s="1535"/>
      <c r="LBT220" s="1535"/>
      <c r="LBU220" s="1535"/>
      <c r="LBV220" s="1535"/>
      <c r="LBW220" s="1535"/>
      <c r="LBX220" s="1535"/>
      <c r="LBY220" s="1535"/>
      <c r="LBZ220" s="1535"/>
      <c r="LCA220" s="1535"/>
      <c r="LCB220" s="1535"/>
      <c r="LCC220" s="1535"/>
      <c r="LCD220" s="1535"/>
      <c r="LCE220" s="1535"/>
      <c r="LCF220" s="1535"/>
      <c r="LCG220" s="1535"/>
      <c r="LCH220" s="1535"/>
      <c r="LCI220" s="1535"/>
      <c r="LCJ220" s="1535"/>
      <c r="LCK220" s="1535"/>
      <c r="LCL220" s="1535"/>
      <c r="LCM220" s="1535"/>
      <c r="LCN220" s="1535"/>
      <c r="LCO220" s="1535"/>
      <c r="LCP220" s="1535"/>
      <c r="LCQ220" s="1535"/>
      <c r="LCR220" s="1535"/>
      <c r="LCS220" s="1535"/>
      <c r="LCT220" s="1535"/>
      <c r="LCU220" s="1535"/>
      <c r="LCV220" s="1535"/>
      <c r="LCW220" s="1535"/>
      <c r="LCX220" s="1535"/>
      <c r="LCY220" s="1535"/>
      <c r="LCZ220" s="1535"/>
      <c r="LDA220" s="1535"/>
      <c r="LDB220" s="1535"/>
      <c r="LDC220" s="1535"/>
      <c r="LDD220" s="1535"/>
      <c r="LDE220" s="1535"/>
      <c r="LDF220" s="1535"/>
      <c r="LDG220" s="1535"/>
      <c r="LDH220" s="1535"/>
      <c r="LDI220" s="1535"/>
      <c r="LDJ220" s="1535"/>
      <c r="LDK220" s="1535"/>
      <c r="LDL220" s="1535"/>
      <c r="LDM220" s="1535"/>
      <c r="LDN220" s="1535"/>
      <c r="LDO220" s="1535"/>
      <c r="LDP220" s="1535"/>
      <c r="LDQ220" s="1535"/>
      <c r="LDR220" s="1535"/>
      <c r="LDS220" s="1535"/>
      <c r="LDT220" s="1535"/>
      <c r="LDU220" s="1535"/>
      <c r="LDV220" s="1535"/>
      <c r="LDW220" s="1535"/>
      <c r="LDX220" s="1535"/>
      <c r="LDY220" s="1535"/>
      <c r="LDZ220" s="1535"/>
      <c r="LEA220" s="1535"/>
      <c r="LEB220" s="1535"/>
      <c r="LEC220" s="1535"/>
      <c r="LED220" s="1535"/>
      <c r="LEE220" s="1535"/>
      <c r="LEF220" s="1535"/>
      <c r="LEG220" s="1535"/>
      <c r="LEH220" s="1535"/>
      <c r="LEI220" s="1535"/>
      <c r="LEJ220" s="1535"/>
      <c r="LEK220" s="1535"/>
      <c r="LEL220" s="1535"/>
      <c r="LEM220" s="1535"/>
      <c r="LEN220" s="1535"/>
      <c r="LEO220" s="1535"/>
      <c r="LEP220" s="1535"/>
      <c r="LEQ220" s="1535"/>
      <c r="LER220" s="1535"/>
      <c r="LES220" s="1535"/>
      <c r="LET220" s="1535"/>
      <c r="LEU220" s="1535"/>
      <c r="LEV220" s="1535"/>
      <c r="LEW220" s="1535"/>
      <c r="LEX220" s="1535"/>
      <c r="LEY220" s="1535"/>
      <c r="LEZ220" s="1535"/>
      <c r="LFA220" s="1535"/>
      <c r="LFB220" s="1535"/>
      <c r="LFC220" s="1535"/>
      <c r="LFD220" s="1535"/>
      <c r="LFE220" s="1535"/>
      <c r="LFF220" s="1535"/>
      <c r="LFG220" s="1535"/>
      <c r="LFH220" s="1535"/>
      <c r="LFI220" s="1535"/>
      <c r="LFJ220" s="1535"/>
      <c r="LFK220" s="1535"/>
      <c r="LFL220" s="1535"/>
      <c r="LFM220" s="1535"/>
      <c r="LFN220" s="1535"/>
      <c r="LFO220" s="1535"/>
      <c r="LFP220" s="1535"/>
      <c r="LFQ220" s="1535"/>
      <c r="LFR220" s="1535"/>
      <c r="LFS220" s="1535"/>
      <c r="LFT220" s="1535"/>
      <c r="LFU220" s="1535"/>
      <c r="LFV220" s="1535"/>
      <c r="LFW220" s="1535"/>
      <c r="LFX220" s="1535"/>
      <c r="LFY220" s="1535"/>
      <c r="LFZ220" s="1535"/>
      <c r="LGA220" s="1535"/>
      <c r="LGB220" s="1535"/>
      <c r="LGC220" s="1535"/>
      <c r="LGD220" s="1535"/>
      <c r="LGE220" s="1535"/>
      <c r="LGF220" s="1535"/>
      <c r="LGG220" s="1535"/>
      <c r="LGH220" s="1535"/>
      <c r="LGI220" s="1535"/>
      <c r="LGJ220" s="1535"/>
      <c r="LGK220" s="1535"/>
      <c r="LGL220" s="1535"/>
      <c r="LGM220" s="1535"/>
      <c r="LGN220" s="1535"/>
      <c r="LGO220" s="1535"/>
      <c r="LGP220" s="1535"/>
      <c r="LGQ220" s="1535"/>
      <c r="LGR220" s="1535"/>
      <c r="LGS220" s="1535"/>
      <c r="LGT220" s="1535"/>
      <c r="LGU220" s="1535"/>
      <c r="LGV220" s="1535"/>
      <c r="LGW220" s="1535"/>
      <c r="LGX220" s="1535"/>
      <c r="LGY220" s="1535"/>
      <c r="LGZ220" s="1535"/>
      <c r="LHA220" s="1535"/>
      <c r="LHB220" s="1535"/>
      <c r="LHC220" s="1535"/>
      <c r="LHD220" s="1535"/>
      <c r="LHE220" s="1535"/>
      <c r="LHF220" s="1535"/>
      <c r="LHG220" s="1535"/>
      <c r="LHH220" s="1535"/>
      <c r="LHI220" s="1535"/>
      <c r="LHJ220" s="1535"/>
      <c r="LHK220" s="1535"/>
      <c r="LHL220" s="1535"/>
      <c r="LHM220" s="1535"/>
      <c r="LHN220" s="1535"/>
      <c r="LHO220" s="1535"/>
      <c r="LHP220" s="1535"/>
      <c r="LHQ220" s="1535"/>
      <c r="LHR220" s="1535"/>
      <c r="LHS220" s="1535"/>
      <c r="LHT220" s="1535"/>
      <c r="LHU220" s="1535"/>
      <c r="LHV220" s="1535"/>
      <c r="LHW220" s="1535"/>
      <c r="LHX220" s="1535"/>
      <c r="LHY220" s="1535"/>
      <c r="LHZ220" s="1535"/>
      <c r="LIA220" s="1535"/>
      <c r="LIB220" s="1535"/>
      <c r="LIC220" s="1535"/>
      <c r="LID220" s="1535"/>
      <c r="LIE220" s="1535"/>
      <c r="LIF220" s="1535"/>
      <c r="LIG220" s="1535"/>
      <c r="LIH220" s="1535"/>
      <c r="LII220" s="1535"/>
      <c r="LIJ220" s="1535"/>
      <c r="LIK220" s="1535"/>
      <c r="LIL220" s="1535"/>
      <c r="LIM220" s="1535"/>
      <c r="LIN220" s="1535"/>
      <c r="LIO220" s="1535"/>
      <c r="LIP220" s="1535"/>
      <c r="LIQ220" s="1535"/>
      <c r="LIR220" s="1535"/>
      <c r="LIS220" s="1535"/>
      <c r="LIT220" s="1535"/>
      <c r="LIU220" s="1535"/>
      <c r="LIV220" s="1535"/>
      <c r="LIW220" s="1535"/>
      <c r="LIX220" s="1535"/>
      <c r="LIY220" s="1535"/>
      <c r="LIZ220" s="1535"/>
      <c r="LJA220" s="1535"/>
      <c r="LJB220" s="1535"/>
      <c r="LJC220" s="1535"/>
      <c r="LJD220" s="1535"/>
      <c r="LJE220" s="1535"/>
      <c r="LJF220" s="1535"/>
      <c r="LJG220" s="1535"/>
      <c r="LJH220" s="1535"/>
      <c r="LJI220" s="1535"/>
      <c r="LJJ220" s="1535"/>
      <c r="LJK220" s="1535"/>
      <c r="LJL220" s="1535"/>
      <c r="LJM220" s="1535"/>
      <c r="LJN220" s="1535"/>
      <c r="LJO220" s="1535"/>
      <c r="LJP220" s="1535"/>
      <c r="LJQ220" s="1535"/>
      <c r="LJR220" s="1535"/>
      <c r="LJS220" s="1535"/>
      <c r="LJT220" s="1535"/>
      <c r="LJU220" s="1535"/>
      <c r="LJV220" s="1535"/>
      <c r="LJW220" s="1535"/>
      <c r="LJX220" s="1535"/>
      <c r="LJY220" s="1535"/>
      <c r="LJZ220" s="1535"/>
      <c r="LKA220" s="1535"/>
      <c r="LKB220" s="1535"/>
      <c r="LKC220" s="1535"/>
      <c r="LKD220" s="1535"/>
      <c r="LKE220" s="1535"/>
      <c r="LKF220" s="1535"/>
      <c r="LKG220" s="1535"/>
      <c r="LKH220" s="1535"/>
      <c r="LKI220" s="1535"/>
      <c r="LKJ220" s="1535"/>
      <c r="LKK220" s="1535"/>
      <c r="LKL220" s="1535"/>
      <c r="LKM220" s="1535"/>
      <c r="LKN220" s="1535"/>
      <c r="LKO220" s="1535"/>
      <c r="LKP220" s="1535"/>
      <c r="LKQ220" s="1535"/>
      <c r="LKR220" s="1535"/>
      <c r="LKS220" s="1535"/>
      <c r="LKT220" s="1535"/>
      <c r="LKU220" s="1535"/>
      <c r="LKV220" s="1535"/>
      <c r="LKW220" s="1535"/>
      <c r="LKX220" s="1535"/>
      <c r="LKY220" s="1535"/>
      <c r="LKZ220" s="1535"/>
      <c r="LLA220" s="1535"/>
      <c r="LLB220" s="1535"/>
      <c r="LLC220" s="1535"/>
      <c r="LLD220" s="1535"/>
      <c r="LLE220" s="1535"/>
      <c r="LLF220" s="1535"/>
      <c r="LLG220" s="1535"/>
      <c r="LLH220" s="1535"/>
      <c r="LLI220" s="1535"/>
      <c r="LLJ220" s="1535"/>
      <c r="LLK220" s="1535"/>
      <c r="LLL220" s="1535"/>
      <c r="LLM220" s="1535"/>
      <c r="LLN220" s="1535"/>
      <c r="LLO220" s="1535"/>
      <c r="LLP220" s="1535"/>
      <c r="LLQ220" s="1535"/>
      <c r="LLR220" s="1535"/>
      <c r="LLS220" s="1535"/>
      <c r="LLT220" s="1535"/>
      <c r="LLU220" s="1535"/>
      <c r="LLV220" s="1535"/>
      <c r="LLW220" s="1535"/>
      <c r="LLX220" s="1535"/>
      <c r="LLY220" s="1535"/>
      <c r="LLZ220" s="1535"/>
      <c r="LMA220" s="1535"/>
      <c r="LMB220" s="1535"/>
      <c r="LMC220" s="1535"/>
      <c r="LMD220" s="1535"/>
      <c r="LME220" s="1535"/>
      <c r="LMF220" s="1535"/>
      <c r="LMG220" s="1535"/>
      <c r="LMH220" s="1535"/>
      <c r="LMI220" s="1535"/>
      <c r="LMJ220" s="1535"/>
      <c r="LMK220" s="1535"/>
      <c r="LML220" s="1535"/>
      <c r="LMM220" s="1535"/>
      <c r="LMN220" s="1535"/>
      <c r="LMO220" s="1535"/>
      <c r="LMP220" s="1535"/>
      <c r="LMQ220" s="1535"/>
      <c r="LMR220" s="1535"/>
      <c r="LMS220" s="1535"/>
      <c r="LMT220" s="1535"/>
      <c r="LMU220" s="1535"/>
      <c r="LMV220" s="1535"/>
      <c r="LMW220" s="1535"/>
      <c r="LMX220" s="1535"/>
      <c r="LMY220" s="1535"/>
      <c r="LMZ220" s="1535"/>
      <c r="LNA220" s="1535"/>
      <c r="LNB220" s="1535"/>
      <c r="LNC220" s="1535"/>
      <c r="LND220" s="1535"/>
      <c r="LNE220" s="1535"/>
      <c r="LNF220" s="1535"/>
      <c r="LNG220" s="1535"/>
      <c r="LNH220" s="1535"/>
      <c r="LNI220" s="1535"/>
      <c r="LNJ220" s="1535"/>
      <c r="LNK220" s="1535"/>
      <c r="LNL220" s="1535"/>
      <c r="LNM220" s="1535"/>
      <c r="LNN220" s="1535"/>
      <c r="LNO220" s="1535"/>
      <c r="LNP220" s="1535"/>
      <c r="LNQ220" s="1535"/>
      <c r="LNR220" s="1535"/>
      <c r="LNS220" s="1535"/>
      <c r="LNT220" s="1535"/>
      <c r="LNU220" s="1535"/>
      <c r="LNV220" s="1535"/>
      <c r="LNW220" s="1535"/>
      <c r="LNX220" s="1535"/>
      <c r="LNY220" s="1535"/>
      <c r="LNZ220" s="1535"/>
      <c r="LOA220" s="1535"/>
      <c r="LOB220" s="1535"/>
      <c r="LOC220" s="1535"/>
      <c r="LOD220" s="1535"/>
      <c r="LOE220" s="1535"/>
      <c r="LOF220" s="1535"/>
      <c r="LOG220" s="1535"/>
      <c r="LOH220" s="1535"/>
      <c r="LOI220" s="1535"/>
      <c r="LOJ220" s="1535"/>
      <c r="LOK220" s="1535"/>
      <c r="LOL220" s="1535"/>
      <c r="LOM220" s="1535"/>
      <c r="LON220" s="1535"/>
      <c r="LOO220" s="1535"/>
      <c r="LOP220" s="1535"/>
      <c r="LOQ220" s="1535"/>
      <c r="LOR220" s="1535"/>
      <c r="LOS220" s="1535"/>
      <c r="LOT220" s="1535"/>
      <c r="LOU220" s="1535"/>
      <c r="LOV220" s="1535"/>
      <c r="LOW220" s="1535"/>
      <c r="LOX220" s="1535"/>
      <c r="LOY220" s="1535"/>
      <c r="LOZ220" s="1535"/>
      <c r="LPA220" s="1535"/>
      <c r="LPB220" s="1535"/>
      <c r="LPC220" s="1535"/>
      <c r="LPD220" s="1535"/>
      <c r="LPE220" s="1535"/>
      <c r="LPF220" s="1535"/>
      <c r="LPG220" s="1535"/>
      <c r="LPH220" s="1535"/>
      <c r="LPI220" s="1535"/>
      <c r="LPJ220" s="1535"/>
      <c r="LPK220" s="1535"/>
      <c r="LPL220" s="1535"/>
      <c r="LPM220" s="1535"/>
      <c r="LPN220" s="1535"/>
      <c r="LPO220" s="1535"/>
      <c r="LPP220" s="1535"/>
      <c r="LPQ220" s="1535"/>
      <c r="LPR220" s="1535"/>
      <c r="LPS220" s="1535"/>
      <c r="LPT220" s="1535"/>
      <c r="LPU220" s="1535"/>
      <c r="LPV220" s="1535"/>
      <c r="LPW220" s="1535"/>
      <c r="LPX220" s="1535"/>
      <c r="LPY220" s="1535"/>
      <c r="LPZ220" s="1535"/>
      <c r="LQA220" s="1535"/>
      <c r="LQB220" s="1535"/>
      <c r="LQC220" s="1535"/>
      <c r="LQD220" s="1535"/>
      <c r="LQE220" s="1535"/>
      <c r="LQF220" s="1535"/>
      <c r="LQG220" s="1535"/>
      <c r="LQH220" s="1535"/>
      <c r="LQI220" s="1535"/>
      <c r="LQJ220" s="1535"/>
      <c r="LQK220" s="1535"/>
      <c r="LQL220" s="1535"/>
      <c r="LQM220" s="1535"/>
      <c r="LQN220" s="1535"/>
      <c r="LQO220" s="1535"/>
      <c r="LQP220" s="1535"/>
      <c r="LQQ220" s="1535"/>
      <c r="LQR220" s="1535"/>
      <c r="LQS220" s="1535"/>
      <c r="LQT220" s="1535"/>
      <c r="LQU220" s="1535"/>
      <c r="LQV220" s="1535"/>
      <c r="LQW220" s="1535"/>
      <c r="LQX220" s="1535"/>
      <c r="LQY220" s="1535"/>
      <c r="LQZ220" s="1535"/>
      <c r="LRA220" s="1535"/>
      <c r="LRB220" s="1535"/>
      <c r="LRC220" s="1535"/>
      <c r="LRD220" s="1535"/>
      <c r="LRE220" s="1535"/>
      <c r="LRF220" s="1535"/>
      <c r="LRG220" s="1535"/>
      <c r="LRH220" s="1535"/>
      <c r="LRI220" s="1535"/>
      <c r="LRJ220" s="1535"/>
      <c r="LRK220" s="1535"/>
      <c r="LRL220" s="1535"/>
      <c r="LRM220" s="1535"/>
      <c r="LRN220" s="1535"/>
      <c r="LRO220" s="1535"/>
      <c r="LRP220" s="1535"/>
      <c r="LRQ220" s="1535"/>
      <c r="LRR220" s="1535"/>
      <c r="LRS220" s="1535"/>
      <c r="LRT220" s="1535"/>
      <c r="LRU220" s="1535"/>
      <c r="LRV220" s="1535"/>
      <c r="LRW220" s="1535"/>
      <c r="LRX220" s="1535"/>
      <c r="LRY220" s="1535"/>
      <c r="LRZ220" s="1535"/>
      <c r="LSA220" s="1535"/>
      <c r="LSB220" s="1535"/>
      <c r="LSC220" s="1535"/>
      <c r="LSD220" s="1535"/>
      <c r="LSE220" s="1535"/>
      <c r="LSF220" s="1535"/>
      <c r="LSG220" s="1535"/>
      <c r="LSH220" s="1535"/>
      <c r="LSI220" s="1535"/>
      <c r="LSJ220" s="1535"/>
      <c r="LSK220" s="1535"/>
      <c r="LSL220" s="1535"/>
      <c r="LSM220" s="1535"/>
      <c r="LSN220" s="1535"/>
      <c r="LSO220" s="1535"/>
      <c r="LSP220" s="1535"/>
      <c r="LSQ220" s="1535"/>
      <c r="LSR220" s="1535"/>
      <c r="LSS220" s="1535"/>
      <c r="LST220" s="1535"/>
      <c r="LSU220" s="1535"/>
      <c r="LSV220" s="1535"/>
      <c r="LSW220" s="1535"/>
      <c r="LSX220" s="1535"/>
      <c r="LSY220" s="1535"/>
      <c r="LSZ220" s="1535"/>
      <c r="LTA220" s="1535"/>
      <c r="LTB220" s="1535"/>
      <c r="LTC220" s="1535"/>
      <c r="LTD220" s="1535"/>
      <c r="LTE220" s="1535"/>
      <c r="LTF220" s="1535"/>
      <c r="LTG220" s="1535"/>
      <c r="LTH220" s="1535"/>
      <c r="LTI220" s="1535"/>
      <c r="LTJ220" s="1535"/>
      <c r="LTK220" s="1535"/>
      <c r="LTL220" s="1535"/>
      <c r="LTM220" s="1535"/>
      <c r="LTN220" s="1535"/>
      <c r="LTO220" s="1535"/>
      <c r="LTP220" s="1535"/>
      <c r="LTQ220" s="1535"/>
      <c r="LTR220" s="1535"/>
      <c r="LTS220" s="1535"/>
      <c r="LTT220" s="1535"/>
      <c r="LTU220" s="1535"/>
      <c r="LTV220" s="1535"/>
      <c r="LTW220" s="1535"/>
      <c r="LTX220" s="1535"/>
      <c r="LTY220" s="1535"/>
      <c r="LTZ220" s="1535"/>
      <c r="LUA220" s="1535"/>
      <c r="LUB220" s="1535"/>
      <c r="LUC220" s="1535"/>
      <c r="LUD220" s="1535"/>
      <c r="LUE220" s="1535"/>
      <c r="LUF220" s="1535"/>
      <c r="LUG220" s="1535"/>
      <c r="LUH220" s="1535"/>
      <c r="LUI220" s="1535"/>
      <c r="LUJ220" s="1535"/>
      <c r="LUK220" s="1535"/>
      <c r="LUL220" s="1535"/>
      <c r="LUM220" s="1535"/>
      <c r="LUN220" s="1535"/>
      <c r="LUO220" s="1535"/>
      <c r="LUP220" s="1535"/>
      <c r="LUQ220" s="1535"/>
      <c r="LUR220" s="1535"/>
      <c r="LUS220" s="1535"/>
      <c r="LUT220" s="1535"/>
      <c r="LUU220" s="1535"/>
      <c r="LUV220" s="1535"/>
      <c r="LUW220" s="1535"/>
      <c r="LUX220" s="1535"/>
      <c r="LUY220" s="1535"/>
      <c r="LUZ220" s="1535"/>
      <c r="LVA220" s="1535"/>
      <c r="LVB220" s="1535"/>
      <c r="LVC220" s="1535"/>
      <c r="LVD220" s="1535"/>
      <c r="LVE220" s="1535"/>
      <c r="LVF220" s="1535"/>
      <c r="LVG220" s="1535"/>
      <c r="LVH220" s="1535"/>
      <c r="LVI220" s="1535"/>
      <c r="LVJ220" s="1535"/>
      <c r="LVK220" s="1535"/>
      <c r="LVL220" s="1535"/>
      <c r="LVM220" s="1535"/>
      <c r="LVN220" s="1535"/>
      <c r="LVO220" s="1535"/>
      <c r="LVP220" s="1535"/>
      <c r="LVQ220" s="1535"/>
      <c r="LVR220" s="1535"/>
      <c r="LVS220" s="1535"/>
      <c r="LVT220" s="1535"/>
      <c r="LVU220" s="1535"/>
      <c r="LVV220" s="1535"/>
      <c r="LVW220" s="1535"/>
      <c r="LVX220" s="1535"/>
      <c r="LVY220" s="1535"/>
      <c r="LVZ220" s="1535"/>
      <c r="LWA220" s="1535"/>
      <c r="LWB220" s="1535"/>
      <c r="LWC220" s="1535"/>
      <c r="LWD220" s="1535"/>
      <c r="LWE220" s="1535"/>
      <c r="LWF220" s="1535"/>
      <c r="LWG220" s="1535"/>
      <c r="LWH220" s="1535"/>
      <c r="LWI220" s="1535"/>
      <c r="LWJ220" s="1535"/>
      <c r="LWK220" s="1535"/>
      <c r="LWL220" s="1535"/>
      <c r="LWM220" s="1535"/>
      <c r="LWN220" s="1535"/>
      <c r="LWO220" s="1535"/>
      <c r="LWP220" s="1535"/>
      <c r="LWQ220" s="1535"/>
      <c r="LWR220" s="1535"/>
      <c r="LWS220" s="1535"/>
      <c r="LWT220" s="1535"/>
      <c r="LWU220" s="1535"/>
      <c r="LWV220" s="1535"/>
      <c r="LWW220" s="1535"/>
      <c r="LWX220" s="1535"/>
      <c r="LWY220" s="1535"/>
      <c r="LWZ220" s="1535"/>
      <c r="LXA220" s="1535"/>
      <c r="LXB220" s="1535"/>
      <c r="LXC220" s="1535"/>
      <c r="LXD220" s="1535"/>
      <c r="LXE220" s="1535"/>
      <c r="LXF220" s="1535"/>
      <c r="LXG220" s="1535"/>
      <c r="LXH220" s="1535"/>
      <c r="LXI220" s="1535"/>
      <c r="LXJ220" s="1535"/>
      <c r="LXK220" s="1535"/>
      <c r="LXL220" s="1535"/>
      <c r="LXM220" s="1535"/>
      <c r="LXN220" s="1535"/>
      <c r="LXO220" s="1535"/>
      <c r="LXP220" s="1535"/>
      <c r="LXQ220" s="1535"/>
      <c r="LXR220" s="1535"/>
      <c r="LXS220" s="1535"/>
      <c r="LXT220" s="1535"/>
      <c r="LXU220" s="1535"/>
      <c r="LXV220" s="1535"/>
      <c r="LXW220" s="1535"/>
      <c r="LXX220" s="1535"/>
      <c r="LXY220" s="1535"/>
      <c r="LXZ220" s="1535"/>
      <c r="LYA220" s="1535"/>
      <c r="LYB220" s="1535"/>
      <c r="LYC220" s="1535"/>
      <c r="LYD220" s="1535"/>
      <c r="LYE220" s="1535"/>
      <c r="LYF220" s="1535"/>
      <c r="LYG220" s="1535"/>
      <c r="LYH220" s="1535"/>
      <c r="LYI220" s="1535"/>
      <c r="LYJ220" s="1535"/>
      <c r="LYK220" s="1535"/>
      <c r="LYL220" s="1535"/>
      <c r="LYM220" s="1535"/>
      <c r="LYN220" s="1535"/>
      <c r="LYO220" s="1535"/>
      <c r="LYP220" s="1535"/>
      <c r="LYQ220" s="1535"/>
      <c r="LYR220" s="1535"/>
      <c r="LYS220" s="1535"/>
      <c r="LYT220" s="1535"/>
      <c r="LYU220" s="1535"/>
      <c r="LYV220" s="1535"/>
      <c r="LYW220" s="1535"/>
      <c r="LYX220" s="1535"/>
      <c r="LYY220" s="1535"/>
      <c r="LYZ220" s="1535"/>
      <c r="LZA220" s="1535"/>
      <c r="LZB220" s="1535"/>
      <c r="LZC220" s="1535"/>
      <c r="LZD220" s="1535"/>
      <c r="LZE220" s="1535"/>
      <c r="LZF220" s="1535"/>
      <c r="LZG220" s="1535"/>
      <c r="LZH220" s="1535"/>
      <c r="LZI220" s="1535"/>
      <c r="LZJ220" s="1535"/>
      <c r="LZK220" s="1535"/>
      <c r="LZL220" s="1535"/>
      <c r="LZM220" s="1535"/>
      <c r="LZN220" s="1535"/>
      <c r="LZO220" s="1535"/>
      <c r="LZP220" s="1535"/>
      <c r="LZQ220" s="1535"/>
      <c r="LZR220" s="1535"/>
      <c r="LZS220" s="1535"/>
      <c r="LZT220" s="1535"/>
      <c r="LZU220" s="1535"/>
      <c r="LZV220" s="1535"/>
      <c r="LZW220" s="1535"/>
      <c r="LZX220" s="1535"/>
      <c r="LZY220" s="1535"/>
      <c r="LZZ220" s="1535"/>
      <c r="MAA220" s="1535"/>
      <c r="MAB220" s="1535"/>
      <c r="MAC220" s="1535"/>
      <c r="MAD220" s="1535"/>
      <c r="MAE220" s="1535"/>
      <c r="MAF220" s="1535"/>
      <c r="MAG220" s="1535"/>
      <c r="MAH220" s="1535"/>
      <c r="MAI220" s="1535"/>
      <c r="MAJ220" s="1535"/>
      <c r="MAK220" s="1535"/>
      <c r="MAL220" s="1535"/>
      <c r="MAM220" s="1535"/>
      <c r="MAN220" s="1535"/>
      <c r="MAO220" s="1535"/>
      <c r="MAP220" s="1535"/>
      <c r="MAQ220" s="1535"/>
      <c r="MAR220" s="1535"/>
      <c r="MAS220" s="1535"/>
      <c r="MAT220" s="1535"/>
      <c r="MAU220" s="1535"/>
      <c r="MAV220" s="1535"/>
      <c r="MAW220" s="1535"/>
      <c r="MAX220" s="1535"/>
      <c r="MAY220" s="1535"/>
      <c r="MAZ220" s="1535"/>
      <c r="MBA220" s="1535"/>
      <c r="MBB220" s="1535"/>
      <c r="MBC220" s="1535"/>
      <c r="MBD220" s="1535"/>
      <c r="MBE220" s="1535"/>
      <c r="MBF220" s="1535"/>
      <c r="MBG220" s="1535"/>
      <c r="MBH220" s="1535"/>
      <c r="MBI220" s="1535"/>
      <c r="MBJ220" s="1535"/>
      <c r="MBK220" s="1535"/>
      <c r="MBL220" s="1535"/>
      <c r="MBM220" s="1535"/>
      <c r="MBN220" s="1535"/>
      <c r="MBO220" s="1535"/>
      <c r="MBP220" s="1535"/>
      <c r="MBQ220" s="1535"/>
      <c r="MBR220" s="1535"/>
      <c r="MBS220" s="1535"/>
      <c r="MBT220" s="1535"/>
      <c r="MBU220" s="1535"/>
      <c r="MBV220" s="1535"/>
      <c r="MBW220" s="1535"/>
      <c r="MBX220" s="1535"/>
      <c r="MBY220" s="1535"/>
      <c r="MBZ220" s="1535"/>
      <c r="MCA220" s="1535"/>
      <c r="MCB220" s="1535"/>
      <c r="MCC220" s="1535"/>
      <c r="MCD220" s="1535"/>
      <c r="MCE220" s="1535"/>
      <c r="MCF220" s="1535"/>
      <c r="MCG220" s="1535"/>
      <c r="MCH220" s="1535"/>
      <c r="MCI220" s="1535"/>
      <c r="MCJ220" s="1535"/>
      <c r="MCK220" s="1535"/>
      <c r="MCL220" s="1535"/>
      <c r="MCM220" s="1535"/>
      <c r="MCN220" s="1535"/>
      <c r="MCO220" s="1535"/>
      <c r="MCP220" s="1535"/>
      <c r="MCQ220" s="1535"/>
      <c r="MCR220" s="1535"/>
      <c r="MCS220" s="1535"/>
      <c r="MCT220" s="1535"/>
      <c r="MCU220" s="1535"/>
      <c r="MCV220" s="1535"/>
      <c r="MCW220" s="1535"/>
      <c r="MCX220" s="1535"/>
      <c r="MCY220" s="1535"/>
      <c r="MCZ220" s="1535"/>
      <c r="MDA220" s="1535"/>
      <c r="MDB220" s="1535"/>
      <c r="MDC220" s="1535"/>
      <c r="MDD220" s="1535"/>
      <c r="MDE220" s="1535"/>
      <c r="MDF220" s="1535"/>
      <c r="MDG220" s="1535"/>
      <c r="MDH220" s="1535"/>
      <c r="MDI220" s="1535"/>
      <c r="MDJ220" s="1535"/>
      <c r="MDK220" s="1535"/>
      <c r="MDL220" s="1535"/>
      <c r="MDM220" s="1535"/>
      <c r="MDN220" s="1535"/>
      <c r="MDO220" s="1535"/>
      <c r="MDP220" s="1535"/>
      <c r="MDQ220" s="1535"/>
      <c r="MDR220" s="1535"/>
      <c r="MDS220" s="1535"/>
      <c r="MDT220" s="1535"/>
      <c r="MDU220" s="1535"/>
      <c r="MDV220" s="1535"/>
      <c r="MDW220" s="1535"/>
      <c r="MDX220" s="1535"/>
      <c r="MDY220" s="1535"/>
      <c r="MDZ220" s="1535"/>
      <c r="MEA220" s="1535"/>
      <c r="MEB220" s="1535"/>
      <c r="MEC220" s="1535"/>
      <c r="MED220" s="1535"/>
      <c r="MEE220" s="1535"/>
      <c r="MEF220" s="1535"/>
      <c r="MEG220" s="1535"/>
      <c r="MEH220" s="1535"/>
      <c r="MEI220" s="1535"/>
      <c r="MEJ220" s="1535"/>
      <c r="MEK220" s="1535"/>
      <c r="MEL220" s="1535"/>
      <c r="MEM220" s="1535"/>
      <c r="MEN220" s="1535"/>
      <c r="MEO220" s="1535"/>
      <c r="MEP220" s="1535"/>
      <c r="MEQ220" s="1535"/>
      <c r="MER220" s="1535"/>
      <c r="MES220" s="1535"/>
      <c r="MET220" s="1535"/>
      <c r="MEU220" s="1535"/>
      <c r="MEV220" s="1535"/>
      <c r="MEW220" s="1535"/>
      <c r="MEX220" s="1535"/>
      <c r="MEY220" s="1535"/>
      <c r="MEZ220" s="1535"/>
      <c r="MFA220" s="1535"/>
      <c r="MFB220" s="1535"/>
      <c r="MFC220" s="1535"/>
      <c r="MFD220" s="1535"/>
      <c r="MFE220" s="1535"/>
      <c r="MFF220" s="1535"/>
      <c r="MFG220" s="1535"/>
      <c r="MFH220" s="1535"/>
      <c r="MFI220" s="1535"/>
      <c r="MFJ220" s="1535"/>
      <c r="MFK220" s="1535"/>
      <c r="MFL220" s="1535"/>
      <c r="MFM220" s="1535"/>
      <c r="MFN220" s="1535"/>
      <c r="MFO220" s="1535"/>
      <c r="MFP220" s="1535"/>
      <c r="MFQ220" s="1535"/>
      <c r="MFR220" s="1535"/>
      <c r="MFS220" s="1535"/>
      <c r="MFT220" s="1535"/>
      <c r="MFU220" s="1535"/>
      <c r="MFV220" s="1535"/>
      <c r="MFW220" s="1535"/>
      <c r="MFX220" s="1535"/>
      <c r="MFY220" s="1535"/>
      <c r="MFZ220" s="1535"/>
      <c r="MGA220" s="1535"/>
      <c r="MGB220" s="1535"/>
      <c r="MGC220" s="1535"/>
      <c r="MGD220" s="1535"/>
      <c r="MGE220" s="1535"/>
      <c r="MGF220" s="1535"/>
      <c r="MGG220" s="1535"/>
      <c r="MGH220" s="1535"/>
      <c r="MGI220" s="1535"/>
      <c r="MGJ220" s="1535"/>
      <c r="MGK220" s="1535"/>
      <c r="MGL220" s="1535"/>
      <c r="MGM220" s="1535"/>
      <c r="MGN220" s="1535"/>
      <c r="MGO220" s="1535"/>
      <c r="MGP220" s="1535"/>
      <c r="MGQ220" s="1535"/>
      <c r="MGR220" s="1535"/>
      <c r="MGS220" s="1535"/>
      <c r="MGT220" s="1535"/>
      <c r="MGU220" s="1535"/>
      <c r="MGV220" s="1535"/>
      <c r="MGW220" s="1535"/>
      <c r="MGX220" s="1535"/>
      <c r="MGY220" s="1535"/>
      <c r="MGZ220" s="1535"/>
      <c r="MHA220" s="1535"/>
      <c r="MHB220" s="1535"/>
      <c r="MHC220" s="1535"/>
      <c r="MHD220" s="1535"/>
      <c r="MHE220" s="1535"/>
      <c r="MHF220" s="1535"/>
      <c r="MHG220" s="1535"/>
      <c r="MHH220" s="1535"/>
      <c r="MHI220" s="1535"/>
      <c r="MHJ220" s="1535"/>
      <c r="MHK220" s="1535"/>
      <c r="MHL220" s="1535"/>
      <c r="MHM220" s="1535"/>
      <c r="MHN220" s="1535"/>
      <c r="MHO220" s="1535"/>
      <c r="MHP220" s="1535"/>
      <c r="MHQ220" s="1535"/>
      <c r="MHR220" s="1535"/>
      <c r="MHS220" s="1535"/>
      <c r="MHT220" s="1535"/>
      <c r="MHU220" s="1535"/>
      <c r="MHV220" s="1535"/>
      <c r="MHW220" s="1535"/>
      <c r="MHX220" s="1535"/>
      <c r="MHY220" s="1535"/>
      <c r="MHZ220" s="1535"/>
      <c r="MIA220" s="1535"/>
      <c r="MIB220" s="1535"/>
      <c r="MIC220" s="1535"/>
      <c r="MID220" s="1535"/>
      <c r="MIE220" s="1535"/>
      <c r="MIF220" s="1535"/>
      <c r="MIG220" s="1535"/>
      <c r="MIH220" s="1535"/>
      <c r="MII220" s="1535"/>
      <c r="MIJ220" s="1535"/>
      <c r="MIK220" s="1535"/>
      <c r="MIL220" s="1535"/>
      <c r="MIM220" s="1535"/>
      <c r="MIN220" s="1535"/>
      <c r="MIO220" s="1535"/>
      <c r="MIP220" s="1535"/>
      <c r="MIQ220" s="1535"/>
      <c r="MIR220" s="1535"/>
      <c r="MIS220" s="1535"/>
      <c r="MIT220" s="1535"/>
      <c r="MIU220" s="1535"/>
      <c r="MIV220" s="1535"/>
      <c r="MIW220" s="1535"/>
      <c r="MIX220" s="1535"/>
      <c r="MIY220" s="1535"/>
      <c r="MIZ220" s="1535"/>
      <c r="MJA220" s="1535"/>
      <c r="MJB220" s="1535"/>
      <c r="MJC220" s="1535"/>
      <c r="MJD220" s="1535"/>
      <c r="MJE220" s="1535"/>
      <c r="MJF220" s="1535"/>
      <c r="MJG220" s="1535"/>
      <c r="MJH220" s="1535"/>
      <c r="MJI220" s="1535"/>
      <c r="MJJ220" s="1535"/>
      <c r="MJK220" s="1535"/>
      <c r="MJL220" s="1535"/>
      <c r="MJM220" s="1535"/>
      <c r="MJN220" s="1535"/>
      <c r="MJO220" s="1535"/>
      <c r="MJP220" s="1535"/>
      <c r="MJQ220" s="1535"/>
      <c r="MJR220" s="1535"/>
      <c r="MJS220" s="1535"/>
      <c r="MJT220" s="1535"/>
      <c r="MJU220" s="1535"/>
      <c r="MJV220" s="1535"/>
      <c r="MJW220" s="1535"/>
      <c r="MJX220" s="1535"/>
      <c r="MJY220" s="1535"/>
      <c r="MJZ220" s="1535"/>
      <c r="MKA220" s="1535"/>
      <c r="MKB220" s="1535"/>
      <c r="MKC220" s="1535"/>
      <c r="MKD220" s="1535"/>
      <c r="MKE220" s="1535"/>
      <c r="MKF220" s="1535"/>
      <c r="MKG220" s="1535"/>
      <c r="MKH220" s="1535"/>
      <c r="MKI220" s="1535"/>
      <c r="MKJ220" s="1535"/>
      <c r="MKK220" s="1535"/>
      <c r="MKL220" s="1535"/>
      <c r="MKM220" s="1535"/>
      <c r="MKN220" s="1535"/>
      <c r="MKO220" s="1535"/>
      <c r="MKP220" s="1535"/>
      <c r="MKQ220" s="1535"/>
      <c r="MKR220" s="1535"/>
      <c r="MKS220" s="1535"/>
      <c r="MKT220" s="1535"/>
      <c r="MKU220" s="1535"/>
      <c r="MKV220" s="1535"/>
      <c r="MKW220" s="1535"/>
      <c r="MKX220" s="1535"/>
      <c r="MKY220" s="1535"/>
      <c r="MKZ220" s="1535"/>
      <c r="MLA220" s="1535"/>
      <c r="MLB220" s="1535"/>
      <c r="MLC220" s="1535"/>
      <c r="MLD220" s="1535"/>
      <c r="MLE220" s="1535"/>
      <c r="MLF220" s="1535"/>
      <c r="MLG220" s="1535"/>
      <c r="MLH220" s="1535"/>
      <c r="MLI220" s="1535"/>
      <c r="MLJ220" s="1535"/>
      <c r="MLK220" s="1535"/>
      <c r="MLL220" s="1535"/>
      <c r="MLM220" s="1535"/>
      <c r="MLN220" s="1535"/>
      <c r="MLO220" s="1535"/>
      <c r="MLP220" s="1535"/>
      <c r="MLQ220" s="1535"/>
      <c r="MLR220" s="1535"/>
      <c r="MLS220" s="1535"/>
      <c r="MLT220" s="1535"/>
      <c r="MLU220" s="1535"/>
      <c r="MLV220" s="1535"/>
      <c r="MLW220" s="1535"/>
      <c r="MLX220" s="1535"/>
      <c r="MLY220" s="1535"/>
      <c r="MLZ220" s="1535"/>
      <c r="MMA220" s="1535"/>
      <c r="MMB220" s="1535"/>
      <c r="MMC220" s="1535"/>
      <c r="MMD220" s="1535"/>
      <c r="MME220" s="1535"/>
      <c r="MMF220" s="1535"/>
      <c r="MMG220" s="1535"/>
      <c r="MMH220" s="1535"/>
      <c r="MMI220" s="1535"/>
      <c r="MMJ220" s="1535"/>
      <c r="MMK220" s="1535"/>
      <c r="MML220" s="1535"/>
      <c r="MMM220" s="1535"/>
      <c r="MMN220" s="1535"/>
      <c r="MMO220" s="1535"/>
      <c r="MMP220" s="1535"/>
      <c r="MMQ220" s="1535"/>
      <c r="MMR220" s="1535"/>
      <c r="MMS220" s="1535"/>
      <c r="MMT220" s="1535"/>
      <c r="MMU220" s="1535"/>
      <c r="MMV220" s="1535"/>
      <c r="MMW220" s="1535"/>
      <c r="MMX220" s="1535"/>
      <c r="MMY220" s="1535"/>
      <c r="MMZ220" s="1535"/>
      <c r="MNA220" s="1535"/>
      <c r="MNB220" s="1535"/>
      <c r="MNC220" s="1535"/>
      <c r="MND220" s="1535"/>
      <c r="MNE220" s="1535"/>
      <c r="MNF220" s="1535"/>
      <c r="MNG220" s="1535"/>
      <c r="MNH220" s="1535"/>
      <c r="MNI220" s="1535"/>
      <c r="MNJ220" s="1535"/>
      <c r="MNK220" s="1535"/>
      <c r="MNL220" s="1535"/>
      <c r="MNM220" s="1535"/>
      <c r="MNN220" s="1535"/>
      <c r="MNO220" s="1535"/>
      <c r="MNP220" s="1535"/>
      <c r="MNQ220" s="1535"/>
      <c r="MNR220" s="1535"/>
      <c r="MNS220" s="1535"/>
      <c r="MNT220" s="1535"/>
      <c r="MNU220" s="1535"/>
      <c r="MNV220" s="1535"/>
      <c r="MNW220" s="1535"/>
      <c r="MNX220" s="1535"/>
      <c r="MNY220" s="1535"/>
      <c r="MNZ220" s="1535"/>
      <c r="MOA220" s="1535"/>
      <c r="MOB220" s="1535"/>
      <c r="MOC220" s="1535"/>
      <c r="MOD220" s="1535"/>
      <c r="MOE220" s="1535"/>
      <c r="MOF220" s="1535"/>
      <c r="MOG220" s="1535"/>
      <c r="MOH220" s="1535"/>
      <c r="MOI220" s="1535"/>
      <c r="MOJ220" s="1535"/>
      <c r="MOK220" s="1535"/>
      <c r="MOL220" s="1535"/>
      <c r="MOM220" s="1535"/>
      <c r="MON220" s="1535"/>
      <c r="MOO220" s="1535"/>
      <c r="MOP220" s="1535"/>
      <c r="MOQ220" s="1535"/>
      <c r="MOR220" s="1535"/>
      <c r="MOS220" s="1535"/>
      <c r="MOT220" s="1535"/>
      <c r="MOU220" s="1535"/>
      <c r="MOV220" s="1535"/>
      <c r="MOW220" s="1535"/>
      <c r="MOX220" s="1535"/>
      <c r="MOY220" s="1535"/>
      <c r="MOZ220" s="1535"/>
      <c r="MPA220" s="1535"/>
      <c r="MPB220" s="1535"/>
      <c r="MPC220" s="1535"/>
      <c r="MPD220" s="1535"/>
      <c r="MPE220" s="1535"/>
      <c r="MPF220" s="1535"/>
      <c r="MPG220" s="1535"/>
      <c r="MPH220" s="1535"/>
      <c r="MPI220" s="1535"/>
      <c r="MPJ220" s="1535"/>
      <c r="MPK220" s="1535"/>
      <c r="MPL220" s="1535"/>
      <c r="MPM220" s="1535"/>
      <c r="MPN220" s="1535"/>
      <c r="MPO220" s="1535"/>
      <c r="MPP220" s="1535"/>
      <c r="MPQ220" s="1535"/>
      <c r="MPR220" s="1535"/>
      <c r="MPS220" s="1535"/>
      <c r="MPT220" s="1535"/>
      <c r="MPU220" s="1535"/>
      <c r="MPV220" s="1535"/>
      <c r="MPW220" s="1535"/>
      <c r="MPX220" s="1535"/>
      <c r="MPY220" s="1535"/>
      <c r="MPZ220" s="1535"/>
      <c r="MQA220" s="1535"/>
      <c r="MQB220" s="1535"/>
      <c r="MQC220" s="1535"/>
      <c r="MQD220" s="1535"/>
      <c r="MQE220" s="1535"/>
      <c r="MQF220" s="1535"/>
      <c r="MQG220" s="1535"/>
      <c r="MQH220" s="1535"/>
      <c r="MQI220" s="1535"/>
      <c r="MQJ220" s="1535"/>
      <c r="MQK220" s="1535"/>
      <c r="MQL220" s="1535"/>
      <c r="MQM220" s="1535"/>
      <c r="MQN220" s="1535"/>
      <c r="MQO220" s="1535"/>
      <c r="MQP220" s="1535"/>
      <c r="MQQ220" s="1535"/>
      <c r="MQR220" s="1535"/>
      <c r="MQS220" s="1535"/>
      <c r="MQT220" s="1535"/>
      <c r="MQU220" s="1535"/>
      <c r="MQV220" s="1535"/>
      <c r="MQW220" s="1535"/>
      <c r="MQX220" s="1535"/>
      <c r="MQY220" s="1535"/>
      <c r="MQZ220" s="1535"/>
      <c r="MRA220" s="1535"/>
      <c r="MRB220" s="1535"/>
      <c r="MRC220" s="1535"/>
      <c r="MRD220" s="1535"/>
      <c r="MRE220" s="1535"/>
      <c r="MRF220" s="1535"/>
      <c r="MRG220" s="1535"/>
      <c r="MRH220" s="1535"/>
      <c r="MRI220" s="1535"/>
      <c r="MRJ220" s="1535"/>
      <c r="MRK220" s="1535"/>
      <c r="MRL220" s="1535"/>
      <c r="MRM220" s="1535"/>
      <c r="MRN220" s="1535"/>
      <c r="MRO220" s="1535"/>
      <c r="MRP220" s="1535"/>
      <c r="MRQ220" s="1535"/>
      <c r="MRR220" s="1535"/>
      <c r="MRS220" s="1535"/>
      <c r="MRT220" s="1535"/>
      <c r="MRU220" s="1535"/>
      <c r="MRV220" s="1535"/>
      <c r="MRW220" s="1535"/>
      <c r="MRX220" s="1535"/>
      <c r="MRY220" s="1535"/>
      <c r="MRZ220" s="1535"/>
      <c r="MSA220" s="1535"/>
      <c r="MSB220" s="1535"/>
      <c r="MSC220" s="1535"/>
      <c r="MSD220" s="1535"/>
      <c r="MSE220" s="1535"/>
      <c r="MSF220" s="1535"/>
      <c r="MSG220" s="1535"/>
      <c r="MSH220" s="1535"/>
      <c r="MSI220" s="1535"/>
      <c r="MSJ220" s="1535"/>
      <c r="MSK220" s="1535"/>
      <c r="MSL220" s="1535"/>
      <c r="MSM220" s="1535"/>
      <c r="MSN220" s="1535"/>
      <c r="MSO220" s="1535"/>
      <c r="MSP220" s="1535"/>
      <c r="MSQ220" s="1535"/>
      <c r="MSR220" s="1535"/>
      <c r="MSS220" s="1535"/>
      <c r="MST220" s="1535"/>
      <c r="MSU220" s="1535"/>
      <c r="MSV220" s="1535"/>
      <c r="MSW220" s="1535"/>
      <c r="MSX220" s="1535"/>
      <c r="MSY220" s="1535"/>
      <c r="MSZ220" s="1535"/>
      <c r="MTA220" s="1535"/>
      <c r="MTB220" s="1535"/>
      <c r="MTC220" s="1535"/>
      <c r="MTD220" s="1535"/>
      <c r="MTE220" s="1535"/>
      <c r="MTF220" s="1535"/>
      <c r="MTG220" s="1535"/>
      <c r="MTH220" s="1535"/>
      <c r="MTI220" s="1535"/>
      <c r="MTJ220" s="1535"/>
      <c r="MTK220" s="1535"/>
      <c r="MTL220" s="1535"/>
      <c r="MTM220" s="1535"/>
      <c r="MTN220" s="1535"/>
      <c r="MTO220" s="1535"/>
      <c r="MTP220" s="1535"/>
      <c r="MTQ220" s="1535"/>
      <c r="MTR220" s="1535"/>
      <c r="MTS220" s="1535"/>
      <c r="MTT220" s="1535"/>
      <c r="MTU220" s="1535"/>
      <c r="MTV220" s="1535"/>
      <c r="MTW220" s="1535"/>
      <c r="MTX220" s="1535"/>
      <c r="MTY220" s="1535"/>
      <c r="MTZ220" s="1535"/>
      <c r="MUA220" s="1535"/>
      <c r="MUB220" s="1535"/>
      <c r="MUC220" s="1535"/>
      <c r="MUD220" s="1535"/>
      <c r="MUE220" s="1535"/>
      <c r="MUF220" s="1535"/>
      <c r="MUG220" s="1535"/>
      <c r="MUH220" s="1535"/>
      <c r="MUI220" s="1535"/>
      <c r="MUJ220" s="1535"/>
      <c r="MUK220" s="1535"/>
      <c r="MUL220" s="1535"/>
      <c r="MUM220" s="1535"/>
      <c r="MUN220" s="1535"/>
      <c r="MUO220" s="1535"/>
      <c r="MUP220" s="1535"/>
      <c r="MUQ220" s="1535"/>
      <c r="MUR220" s="1535"/>
      <c r="MUS220" s="1535"/>
      <c r="MUT220" s="1535"/>
      <c r="MUU220" s="1535"/>
      <c r="MUV220" s="1535"/>
      <c r="MUW220" s="1535"/>
      <c r="MUX220" s="1535"/>
      <c r="MUY220" s="1535"/>
      <c r="MUZ220" s="1535"/>
      <c r="MVA220" s="1535"/>
      <c r="MVB220" s="1535"/>
      <c r="MVC220" s="1535"/>
      <c r="MVD220" s="1535"/>
      <c r="MVE220" s="1535"/>
      <c r="MVF220" s="1535"/>
      <c r="MVG220" s="1535"/>
      <c r="MVH220" s="1535"/>
      <c r="MVI220" s="1535"/>
      <c r="MVJ220" s="1535"/>
      <c r="MVK220" s="1535"/>
      <c r="MVL220" s="1535"/>
      <c r="MVM220" s="1535"/>
      <c r="MVN220" s="1535"/>
      <c r="MVO220" s="1535"/>
      <c r="MVP220" s="1535"/>
      <c r="MVQ220" s="1535"/>
      <c r="MVR220" s="1535"/>
      <c r="MVS220" s="1535"/>
      <c r="MVT220" s="1535"/>
      <c r="MVU220" s="1535"/>
      <c r="MVV220" s="1535"/>
      <c r="MVW220" s="1535"/>
      <c r="MVX220" s="1535"/>
      <c r="MVY220" s="1535"/>
      <c r="MVZ220" s="1535"/>
      <c r="MWA220" s="1535"/>
      <c r="MWB220" s="1535"/>
      <c r="MWC220" s="1535"/>
      <c r="MWD220" s="1535"/>
      <c r="MWE220" s="1535"/>
      <c r="MWF220" s="1535"/>
      <c r="MWG220" s="1535"/>
      <c r="MWH220" s="1535"/>
      <c r="MWI220" s="1535"/>
      <c r="MWJ220" s="1535"/>
      <c r="MWK220" s="1535"/>
      <c r="MWL220" s="1535"/>
      <c r="MWM220" s="1535"/>
      <c r="MWN220" s="1535"/>
      <c r="MWO220" s="1535"/>
      <c r="MWP220" s="1535"/>
      <c r="MWQ220" s="1535"/>
      <c r="MWR220" s="1535"/>
      <c r="MWS220" s="1535"/>
      <c r="MWT220" s="1535"/>
      <c r="MWU220" s="1535"/>
      <c r="MWV220" s="1535"/>
      <c r="MWW220" s="1535"/>
      <c r="MWX220" s="1535"/>
      <c r="MWY220" s="1535"/>
      <c r="MWZ220" s="1535"/>
      <c r="MXA220" s="1535"/>
      <c r="MXB220" s="1535"/>
      <c r="MXC220" s="1535"/>
      <c r="MXD220" s="1535"/>
      <c r="MXE220" s="1535"/>
      <c r="MXF220" s="1535"/>
      <c r="MXG220" s="1535"/>
      <c r="MXH220" s="1535"/>
      <c r="MXI220" s="1535"/>
      <c r="MXJ220" s="1535"/>
      <c r="MXK220" s="1535"/>
      <c r="MXL220" s="1535"/>
      <c r="MXM220" s="1535"/>
      <c r="MXN220" s="1535"/>
      <c r="MXO220" s="1535"/>
      <c r="MXP220" s="1535"/>
      <c r="MXQ220" s="1535"/>
      <c r="MXR220" s="1535"/>
      <c r="MXS220" s="1535"/>
      <c r="MXT220" s="1535"/>
      <c r="MXU220" s="1535"/>
      <c r="MXV220" s="1535"/>
      <c r="MXW220" s="1535"/>
      <c r="MXX220" s="1535"/>
      <c r="MXY220" s="1535"/>
      <c r="MXZ220" s="1535"/>
      <c r="MYA220" s="1535"/>
      <c r="MYB220" s="1535"/>
      <c r="MYC220" s="1535"/>
      <c r="MYD220" s="1535"/>
      <c r="MYE220" s="1535"/>
      <c r="MYF220" s="1535"/>
      <c r="MYG220" s="1535"/>
      <c r="MYH220" s="1535"/>
      <c r="MYI220" s="1535"/>
      <c r="MYJ220" s="1535"/>
      <c r="MYK220" s="1535"/>
      <c r="MYL220" s="1535"/>
      <c r="MYM220" s="1535"/>
      <c r="MYN220" s="1535"/>
      <c r="MYO220" s="1535"/>
      <c r="MYP220" s="1535"/>
      <c r="MYQ220" s="1535"/>
      <c r="MYR220" s="1535"/>
      <c r="MYS220" s="1535"/>
      <c r="MYT220" s="1535"/>
      <c r="MYU220" s="1535"/>
      <c r="MYV220" s="1535"/>
      <c r="MYW220" s="1535"/>
      <c r="MYX220" s="1535"/>
      <c r="MYY220" s="1535"/>
      <c r="MYZ220" s="1535"/>
      <c r="MZA220" s="1535"/>
      <c r="MZB220" s="1535"/>
      <c r="MZC220" s="1535"/>
      <c r="MZD220" s="1535"/>
      <c r="MZE220" s="1535"/>
      <c r="MZF220" s="1535"/>
      <c r="MZG220" s="1535"/>
      <c r="MZH220" s="1535"/>
      <c r="MZI220" s="1535"/>
      <c r="MZJ220" s="1535"/>
      <c r="MZK220" s="1535"/>
      <c r="MZL220" s="1535"/>
      <c r="MZM220" s="1535"/>
      <c r="MZN220" s="1535"/>
      <c r="MZO220" s="1535"/>
      <c r="MZP220" s="1535"/>
      <c r="MZQ220" s="1535"/>
      <c r="MZR220" s="1535"/>
      <c r="MZS220" s="1535"/>
      <c r="MZT220" s="1535"/>
      <c r="MZU220" s="1535"/>
      <c r="MZV220" s="1535"/>
      <c r="MZW220" s="1535"/>
      <c r="MZX220" s="1535"/>
      <c r="MZY220" s="1535"/>
      <c r="MZZ220" s="1535"/>
      <c r="NAA220" s="1535"/>
      <c r="NAB220" s="1535"/>
      <c r="NAC220" s="1535"/>
      <c r="NAD220" s="1535"/>
      <c r="NAE220" s="1535"/>
      <c r="NAF220" s="1535"/>
      <c r="NAG220" s="1535"/>
      <c r="NAH220" s="1535"/>
      <c r="NAI220" s="1535"/>
      <c r="NAJ220" s="1535"/>
      <c r="NAK220" s="1535"/>
      <c r="NAL220" s="1535"/>
      <c r="NAM220" s="1535"/>
      <c r="NAN220" s="1535"/>
      <c r="NAO220" s="1535"/>
      <c r="NAP220" s="1535"/>
      <c r="NAQ220" s="1535"/>
      <c r="NAR220" s="1535"/>
      <c r="NAS220" s="1535"/>
      <c r="NAT220" s="1535"/>
      <c r="NAU220" s="1535"/>
      <c r="NAV220" s="1535"/>
      <c r="NAW220" s="1535"/>
      <c r="NAX220" s="1535"/>
      <c r="NAY220" s="1535"/>
      <c r="NAZ220" s="1535"/>
      <c r="NBA220" s="1535"/>
      <c r="NBB220" s="1535"/>
      <c r="NBC220" s="1535"/>
      <c r="NBD220" s="1535"/>
      <c r="NBE220" s="1535"/>
      <c r="NBF220" s="1535"/>
      <c r="NBG220" s="1535"/>
      <c r="NBH220" s="1535"/>
      <c r="NBI220" s="1535"/>
      <c r="NBJ220" s="1535"/>
      <c r="NBK220" s="1535"/>
      <c r="NBL220" s="1535"/>
      <c r="NBM220" s="1535"/>
      <c r="NBN220" s="1535"/>
      <c r="NBO220" s="1535"/>
      <c r="NBP220" s="1535"/>
      <c r="NBQ220" s="1535"/>
      <c r="NBR220" s="1535"/>
      <c r="NBS220" s="1535"/>
      <c r="NBT220" s="1535"/>
      <c r="NBU220" s="1535"/>
      <c r="NBV220" s="1535"/>
      <c r="NBW220" s="1535"/>
      <c r="NBX220" s="1535"/>
      <c r="NBY220" s="1535"/>
      <c r="NBZ220" s="1535"/>
      <c r="NCA220" s="1535"/>
      <c r="NCB220" s="1535"/>
      <c r="NCC220" s="1535"/>
      <c r="NCD220" s="1535"/>
      <c r="NCE220" s="1535"/>
      <c r="NCF220" s="1535"/>
      <c r="NCG220" s="1535"/>
      <c r="NCH220" s="1535"/>
      <c r="NCI220" s="1535"/>
      <c r="NCJ220" s="1535"/>
      <c r="NCK220" s="1535"/>
      <c r="NCL220" s="1535"/>
      <c r="NCM220" s="1535"/>
      <c r="NCN220" s="1535"/>
      <c r="NCO220" s="1535"/>
      <c r="NCP220" s="1535"/>
      <c r="NCQ220" s="1535"/>
      <c r="NCR220" s="1535"/>
      <c r="NCS220" s="1535"/>
      <c r="NCT220" s="1535"/>
      <c r="NCU220" s="1535"/>
      <c r="NCV220" s="1535"/>
      <c r="NCW220" s="1535"/>
      <c r="NCX220" s="1535"/>
      <c r="NCY220" s="1535"/>
      <c r="NCZ220" s="1535"/>
      <c r="NDA220" s="1535"/>
      <c r="NDB220" s="1535"/>
      <c r="NDC220" s="1535"/>
      <c r="NDD220" s="1535"/>
      <c r="NDE220" s="1535"/>
      <c r="NDF220" s="1535"/>
      <c r="NDG220" s="1535"/>
      <c r="NDH220" s="1535"/>
      <c r="NDI220" s="1535"/>
      <c r="NDJ220" s="1535"/>
      <c r="NDK220" s="1535"/>
      <c r="NDL220" s="1535"/>
      <c r="NDM220" s="1535"/>
      <c r="NDN220" s="1535"/>
      <c r="NDO220" s="1535"/>
      <c r="NDP220" s="1535"/>
      <c r="NDQ220" s="1535"/>
      <c r="NDR220" s="1535"/>
      <c r="NDS220" s="1535"/>
      <c r="NDT220" s="1535"/>
      <c r="NDU220" s="1535"/>
      <c r="NDV220" s="1535"/>
      <c r="NDW220" s="1535"/>
      <c r="NDX220" s="1535"/>
      <c r="NDY220" s="1535"/>
      <c r="NDZ220" s="1535"/>
      <c r="NEA220" s="1535"/>
      <c r="NEB220" s="1535"/>
      <c r="NEC220" s="1535"/>
      <c r="NED220" s="1535"/>
      <c r="NEE220" s="1535"/>
      <c r="NEF220" s="1535"/>
      <c r="NEG220" s="1535"/>
      <c r="NEH220" s="1535"/>
      <c r="NEI220" s="1535"/>
      <c r="NEJ220" s="1535"/>
      <c r="NEK220" s="1535"/>
      <c r="NEL220" s="1535"/>
      <c r="NEM220" s="1535"/>
      <c r="NEN220" s="1535"/>
      <c r="NEO220" s="1535"/>
      <c r="NEP220" s="1535"/>
      <c r="NEQ220" s="1535"/>
      <c r="NER220" s="1535"/>
      <c r="NES220" s="1535"/>
      <c r="NET220" s="1535"/>
      <c r="NEU220" s="1535"/>
      <c r="NEV220" s="1535"/>
      <c r="NEW220" s="1535"/>
      <c r="NEX220" s="1535"/>
      <c r="NEY220" s="1535"/>
      <c r="NEZ220" s="1535"/>
      <c r="NFA220" s="1535"/>
      <c r="NFB220" s="1535"/>
      <c r="NFC220" s="1535"/>
      <c r="NFD220" s="1535"/>
      <c r="NFE220" s="1535"/>
      <c r="NFF220" s="1535"/>
      <c r="NFG220" s="1535"/>
      <c r="NFH220" s="1535"/>
      <c r="NFI220" s="1535"/>
      <c r="NFJ220" s="1535"/>
      <c r="NFK220" s="1535"/>
      <c r="NFL220" s="1535"/>
      <c r="NFM220" s="1535"/>
      <c r="NFN220" s="1535"/>
      <c r="NFO220" s="1535"/>
      <c r="NFP220" s="1535"/>
      <c r="NFQ220" s="1535"/>
      <c r="NFR220" s="1535"/>
      <c r="NFS220" s="1535"/>
      <c r="NFT220" s="1535"/>
      <c r="NFU220" s="1535"/>
      <c r="NFV220" s="1535"/>
      <c r="NFW220" s="1535"/>
      <c r="NFX220" s="1535"/>
      <c r="NFY220" s="1535"/>
      <c r="NFZ220" s="1535"/>
      <c r="NGA220" s="1535"/>
      <c r="NGB220" s="1535"/>
      <c r="NGC220" s="1535"/>
      <c r="NGD220" s="1535"/>
      <c r="NGE220" s="1535"/>
      <c r="NGF220" s="1535"/>
      <c r="NGG220" s="1535"/>
      <c r="NGH220" s="1535"/>
      <c r="NGI220" s="1535"/>
      <c r="NGJ220" s="1535"/>
      <c r="NGK220" s="1535"/>
      <c r="NGL220" s="1535"/>
      <c r="NGM220" s="1535"/>
      <c r="NGN220" s="1535"/>
      <c r="NGO220" s="1535"/>
      <c r="NGP220" s="1535"/>
      <c r="NGQ220" s="1535"/>
      <c r="NGR220" s="1535"/>
      <c r="NGS220" s="1535"/>
      <c r="NGT220" s="1535"/>
      <c r="NGU220" s="1535"/>
      <c r="NGV220" s="1535"/>
      <c r="NGW220" s="1535"/>
      <c r="NGX220" s="1535"/>
      <c r="NGY220" s="1535"/>
      <c r="NGZ220" s="1535"/>
      <c r="NHA220" s="1535"/>
      <c r="NHB220" s="1535"/>
      <c r="NHC220" s="1535"/>
      <c r="NHD220" s="1535"/>
      <c r="NHE220" s="1535"/>
      <c r="NHF220" s="1535"/>
      <c r="NHG220" s="1535"/>
      <c r="NHH220" s="1535"/>
      <c r="NHI220" s="1535"/>
      <c r="NHJ220" s="1535"/>
      <c r="NHK220" s="1535"/>
      <c r="NHL220" s="1535"/>
      <c r="NHM220" s="1535"/>
      <c r="NHN220" s="1535"/>
      <c r="NHO220" s="1535"/>
      <c r="NHP220" s="1535"/>
      <c r="NHQ220" s="1535"/>
      <c r="NHR220" s="1535"/>
      <c r="NHS220" s="1535"/>
      <c r="NHT220" s="1535"/>
      <c r="NHU220" s="1535"/>
      <c r="NHV220" s="1535"/>
      <c r="NHW220" s="1535"/>
      <c r="NHX220" s="1535"/>
      <c r="NHY220" s="1535"/>
      <c r="NHZ220" s="1535"/>
      <c r="NIA220" s="1535"/>
      <c r="NIB220" s="1535"/>
      <c r="NIC220" s="1535"/>
      <c r="NID220" s="1535"/>
      <c r="NIE220" s="1535"/>
      <c r="NIF220" s="1535"/>
      <c r="NIG220" s="1535"/>
      <c r="NIH220" s="1535"/>
      <c r="NII220" s="1535"/>
      <c r="NIJ220" s="1535"/>
      <c r="NIK220" s="1535"/>
      <c r="NIL220" s="1535"/>
      <c r="NIM220" s="1535"/>
      <c r="NIN220" s="1535"/>
      <c r="NIO220" s="1535"/>
      <c r="NIP220" s="1535"/>
      <c r="NIQ220" s="1535"/>
      <c r="NIR220" s="1535"/>
      <c r="NIS220" s="1535"/>
      <c r="NIT220" s="1535"/>
      <c r="NIU220" s="1535"/>
      <c r="NIV220" s="1535"/>
      <c r="NIW220" s="1535"/>
      <c r="NIX220" s="1535"/>
      <c r="NIY220" s="1535"/>
      <c r="NIZ220" s="1535"/>
      <c r="NJA220" s="1535"/>
      <c r="NJB220" s="1535"/>
      <c r="NJC220" s="1535"/>
      <c r="NJD220" s="1535"/>
      <c r="NJE220" s="1535"/>
      <c r="NJF220" s="1535"/>
      <c r="NJG220" s="1535"/>
      <c r="NJH220" s="1535"/>
      <c r="NJI220" s="1535"/>
      <c r="NJJ220" s="1535"/>
      <c r="NJK220" s="1535"/>
      <c r="NJL220" s="1535"/>
      <c r="NJM220" s="1535"/>
      <c r="NJN220" s="1535"/>
      <c r="NJO220" s="1535"/>
      <c r="NJP220" s="1535"/>
      <c r="NJQ220" s="1535"/>
      <c r="NJR220" s="1535"/>
      <c r="NJS220" s="1535"/>
      <c r="NJT220" s="1535"/>
      <c r="NJU220" s="1535"/>
      <c r="NJV220" s="1535"/>
      <c r="NJW220" s="1535"/>
      <c r="NJX220" s="1535"/>
      <c r="NJY220" s="1535"/>
      <c r="NJZ220" s="1535"/>
      <c r="NKA220" s="1535"/>
      <c r="NKB220" s="1535"/>
      <c r="NKC220" s="1535"/>
      <c r="NKD220" s="1535"/>
      <c r="NKE220" s="1535"/>
      <c r="NKF220" s="1535"/>
      <c r="NKG220" s="1535"/>
      <c r="NKH220" s="1535"/>
      <c r="NKI220" s="1535"/>
      <c r="NKJ220" s="1535"/>
      <c r="NKK220" s="1535"/>
      <c r="NKL220" s="1535"/>
      <c r="NKM220" s="1535"/>
      <c r="NKN220" s="1535"/>
      <c r="NKO220" s="1535"/>
      <c r="NKP220" s="1535"/>
      <c r="NKQ220" s="1535"/>
      <c r="NKR220" s="1535"/>
      <c r="NKS220" s="1535"/>
      <c r="NKT220" s="1535"/>
      <c r="NKU220" s="1535"/>
      <c r="NKV220" s="1535"/>
      <c r="NKW220" s="1535"/>
      <c r="NKX220" s="1535"/>
      <c r="NKY220" s="1535"/>
      <c r="NKZ220" s="1535"/>
      <c r="NLA220" s="1535"/>
      <c r="NLB220" s="1535"/>
      <c r="NLC220" s="1535"/>
      <c r="NLD220" s="1535"/>
      <c r="NLE220" s="1535"/>
      <c r="NLF220" s="1535"/>
      <c r="NLG220" s="1535"/>
      <c r="NLH220" s="1535"/>
      <c r="NLI220" s="1535"/>
      <c r="NLJ220" s="1535"/>
      <c r="NLK220" s="1535"/>
      <c r="NLL220" s="1535"/>
      <c r="NLM220" s="1535"/>
      <c r="NLN220" s="1535"/>
      <c r="NLO220" s="1535"/>
      <c r="NLP220" s="1535"/>
      <c r="NLQ220" s="1535"/>
      <c r="NLR220" s="1535"/>
      <c r="NLS220" s="1535"/>
      <c r="NLT220" s="1535"/>
      <c r="NLU220" s="1535"/>
      <c r="NLV220" s="1535"/>
      <c r="NLW220" s="1535"/>
      <c r="NLX220" s="1535"/>
      <c r="NLY220" s="1535"/>
      <c r="NLZ220" s="1535"/>
      <c r="NMA220" s="1535"/>
      <c r="NMB220" s="1535"/>
      <c r="NMC220" s="1535"/>
      <c r="NMD220" s="1535"/>
      <c r="NME220" s="1535"/>
      <c r="NMF220" s="1535"/>
      <c r="NMG220" s="1535"/>
      <c r="NMH220" s="1535"/>
      <c r="NMI220" s="1535"/>
      <c r="NMJ220" s="1535"/>
      <c r="NMK220" s="1535"/>
      <c r="NML220" s="1535"/>
      <c r="NMM220" s="1535"/>
      <c r="NMN220" s="1535"/>
      <c r="NMO220" s="1535"/>
      <c r="NMP220" s="1535"/>
      <c r="NMQ220" s="1535"/>
      <c r="NMR220" s="1535"/>
      <c r="NMS220" s="1535"/>
      <c r="NMT220" s="1535"/>
      <c r="NMU220" s="1535"/>
      <c r="NMV220" s="1535"/>
      <c r="NMW220" s="1535"/>
      <c r="NMX220" s="1535"/>
      <c r="NMY220" s="1535"/>
      <c r="NMZ220" s="1535"/>
      <c r="NNA220" s="1535"/>
      <c r="NNB220" s="1535"/>
      <c r="NNC220" s="1535"/>
      <c r="NND220" s="1535"/>
      <c r="NNE220" s="1535"/>
      <c r="NNF220" s="1535"/>
      <c r="NNG220" s="1535"/>
      <c r="NNH220" s="1535"/>
      <c r="NNI220" s="1535"/>
      <c r="NNJ220" s="1535"/>
      <c r="NNK220" s="1535"/>
      <c r="NNL220" s="1535"/>
      <c r="NNM220" s="1535"/>
      <c r="NNN220" s="1535"/>
      <c r="NNO220" s="1535"/>
      <c r="NNP220" s="1535"/>
      <c r="NNQ220" s="1535"/>
      <c r="NNR220" s="1535"/>
      <c r="NNS220" s="1535"/>
      <c r="NNT220" s="1535"/>
      <c r="NNU220" s="1535"/>
      <c r="NNV220" s="1535"/>
      <c r="NNW220" s="1535"/>
      <c r="NNX220" s="1535"/>
      <c r="NNY220" s="1535"/>
      <c r="NNZ220" s="1535"/>
      <c r="NOA220" s="1535"/>
      <c r="NOB220" s="1535"/>
      <c r="NOC220" s="1535"/>
      <c r="NOD220" s="1535"/>
      <c r="NOE220" s="1535"/>
      <c r="NOF220" s="1535"/>
      <c r="NOG220" s="1535"/>
      <c r="NOH220" s="1535"/>
      <c r="NOI220" s="1535"/>
      <c r="NOJ220" s="1535"/>
      <c r="NOK220" s="1535"/>
      <c r="NOL220" s="1535"/>
      <c r="NOM220" s="1535"/>
      <c r="NON220" s="1535"/>
      <c r="NOO220" s="1535"/>
      <c r="NOP220" s="1535"/>
      <c r="NOQ220" s="1535"/>
      <c r="NOR220" s="1535"/>
      <c r="NOS220" s="1535"/>
      <c r="NOT220" s="1535"/>
      <c r="NOU220" s="1535"/>
      <c r="NOV220" s="1535"/>
      <c r="NOW220" s="1535"/>
      <c r="NOX220" s="1535"/>
      <c r="NOY220" s="1535"/>
      <c r="NOZ220" s="1535"/>
      <c r="NPA220" s="1535"/>
      <c r="NPB220" s="1535"/>
      <c r="NPC220" s="1535"/>
      <c r="NPD220" s="1535"/>
      <c r="NPE220" s="1535"/>
      <c r="NPF220" s="1535"/>
      <c r="NPG220" s="1535"/>
      <c r="NPH220" s="1535"/>
      <c r="NPI220" s="1535"/>
      <c r="NPJ220" s="1535"/>
      <c r="NPK220" s="1535"/>
      <c r="NPL220" s="1535"/>
      <c r="NPM220" s="1535"/>
      <c r="NPN220" s="1535"/>
      <c r="NPO220" s="1535"/>
      <c r="NPP220" s="1535"/>
      <c r="NPQ220" s="1535"/>
      <c r="NPR220" s="1535"/>
      <c r="NPS220" s="1535"/>
      <c r="NPT220" s="1535"/>
      <c r="NPU220" s="1535"/>
      <c r="NPV220" s="1535"/>
      <c r="NPW220" s="1535"/>
      <c r="NPX220" s="1535"/>
      <c r="NPY220" s="1535"/>
      <c r="NPZ220" s="1535"/>
      <c r="NQA220" s="1535"/>
      <c r="NQB220" s="1535"/>
      <c r="NQC220" s="1535"/>
      <c r="NQD220" s="1535"/>
      <c r="NQE220" s="1535"/>
      <c r="NQF220" s="1535"/>
      <c r="NQG220" s="1535"/>
      <c r="NQH220" s="1535"/>
      <c r="NQI220" s="1535"/>
      <c r="NQJ220" s="1535"/>
      <c r="NQK220" s="1535"/>
      <c r="NQL220" s="1535"/>
      <c r="NQM220" s="1535"/>
      <c r="NQN220" s="1535"/>
      <c r="NQO220" s="1535"/>
      <c r="NQP220" s="1535"/>
      <c r="NQQ220" s="1535"/>
      <c r="NQR220" s="1535"/>
      <c r="NQS220" s="1535"/>
      <c r="NQT220" s="1535"/>
      <c r="NQU220" s="1535"/>
      <c r="NQV220" s="1535"/>
      <c r="NQW220" s="1535"/>
      <c r="NQX220" s="1535"/>
      <c r="NQY220" s="1535"/>
      <c r="NQZ220" s="1535"/>
      <c r="NRA220" s="1535"/>
      <c r="NRB220" s="1535"/>
      <c r="NRC220" s="1535"/>
      <c r="NRD220" s="1535"/>
      <c r="NRE220" s="1535"/>
      <c r="NRF220" s="1535"/>
      <c r="NRG220" s="1535"/>
      <c r="NRH220" s="1535"/>
      <c r="NRI220" s="1535"/>
      <c r="NRJ220" s="1535"/>
      <c r="NRK220" s="1535"/>
      <c r="NRL220" s="1535"/>
      <c r="NRM220" s="1535"/>
      <c r="NRN220" s="1535"/>
      <c r="NRO220" s="1535"/>
      <c r="NRP220" s="1535"/>
      <c r="NRQ220" s="1535"/>
      <c r="NRR220" s="1535"/>
      <c r="NRS220" s="1535"/>
      <c r="NRT220" s="1535"/>
      <c r="NRU220" s="1535"/>
      <c r="NRV220" s="1535"/>
      <c r="NRW220" s="1535"/>
      <c r="NRX220" s="1535"/>
      <c r="NRY220" s="1535"/>
      <c r="NRZ220" s="1535"/>
      <c r="NSA220" s="1535"/>
      <c r="NSB220" s="1535"/>
      <c r="NSC220" s="1535"/>
      <c r="NSD220" s="1535"/>
      <c r="NSE220" s="1535"/>
      <c r="NSF220" s="1535"/>
      <c r="NSG220" s="1535"/>
      <c r="NSH220" s="1535"/>
      <c r="NSI220" s="1535"/>
      <c r="NSJ220" s="1535"/>
      <c r="NSK220" s="1535"/>
      <c r="NSL220" s="1535"/>
      <c r="NSM220" s="1535"/>
      <c r="NSN220" s="1535"/>
      <c r="NSO220" s="1535"/>
      <c r="NSP220" s="1535"/>
      <c r="NSQ220" s="1535"/>
      <c r="NSR220" s="1535"/>
      <c r="NSS220" s="1535"/>
      <c r="NST220" s="1535"/>
      <c r="NSU220" s="1535"/>
      <c r="NSV220" s="1535"/>
      <c r="NSW220" s="1535"/>
      <c r="NSX220" s="1535"/>
      <c r="NSY220" s="1535"/>
      <c r="NSZ220" s="1535"/>
      <c r="NTA220" s="1535"/>
      <c r="NTB220" s="1535"/>
      <c r="NTC220" s="1535"/>
      <c r="NTD220" s="1535"/>
      <c r="NTE220" s="1535"/>
      <c r="NTF220" s="1535"/>
      <c r="NTG220" s="1535"/>
      <c r="NTH220" s="1535"/>
      <c r="NTI220" s="1535"/>
      <c r="NTJ220" s="1535"/>
      <c r="NTK220" s="1535"/>
      <c r="NTL220" s="1535"/>
      <c r="NTM220" s="1535"/>
      <c r="NTN220" s="1535"/>
      <c r="NTO220" s="1535"/>
      <c r="NTP220" s="1535"/>
      <c r="NTQ220" s="1535"/>
      <c r="NTR220" s="1535"/>
      <c r="NTS220" s="1535"/>
      <c r="NTT220" s="1535"/>
      <c r="NTU220" s="1535"/>
      <c r="NTV220" s="1535"/>
      <c r="NTW220" s="1535"/>
      <c r="NTX220" s="1535"/>
      <c r="NTY220" s="1535"/>
      <c r="NTZ220" s="1535"/>
      <c r="NUA220" s="1535"/>
      <c r="NUB220" s="1535"/>
      <c r="NUC220" s="1535"/>
      <c r="NUD220" s="1535"/>
      <c r="NUE220" s="1535"/>
      <c r="NUF220" s="1535"/>
      <c r="NUG220" s="1535"/>
      <c r="NUH220" s="1535"/>
      <c r="NUI220" s="1535"/>
      <c r="NUJ220" s="1535"/>
      <c r="NUK220" s="1535"/>
      <c r="NUL220" s="1535"/>
      <c r="NUM220" s="1535"/>
      <c r="NUN220" s="1535"/>
      <c r="NUO220" s="1535"/>
      <c r="NUP220" s="1535"/>
      <c r="NUQ220" s="1535"/>
      <c r="NUR220" s="1535"/>
      <c r="NUS220" s="1535"/>
      <c r="NUT220" s="1535"/>
      <c r="NUU220" s="1535"/>
      <c r="NUV220" s="1535"/>
      <c r="NUW220" s="1535"/>
      <c r="NUX220" s="1535"/>
      <c r="NUY220" s="1535"/>
      <c r="NUZ220" s="1535"/>
      <c r="NVA220" s="1535"/>
      <c r="NVB220" s="1535"/>
      <c r="NVC220" s="1535"/>
      <c r="NVD220" s="1535"/>
      <c r="NVE220" s="1535"/>
      <c r="NVF220" s="1535"/>
      <c r="NVG220" s="1535"/>
      <c r="NVH220" s="1535"/>
      <c r="NVI220" s="1535"/>
      <c r="NVJ220" s="1535"/>
      <c r="NVK220" s="1535"/>
      <c r="NVL220" s="1535"/>
      <c r="NVM220" s="1535"/>
      <c r="NVN220" s="1535"/>
      <c r="NVO220" s="1535"/>
      <c r="NVP220" s="1535"/>
      <c r="NVQ220" s="1535"/>
      <c r="NVR220" s="1535"/>
      <c r="NVS220" s="1535"/>
      <c r="NVT220" s="1535"/>
      <c r="NVU220" s="1535"/>
      <c r="NVV220" s="1535"/>
      <c r="NVW220" s="1535"/>
      <c r="NVX220" s="1535"/>
      <c r="NVY220" s="1535"/>
      <c r="NVZ220" s="1535"/>
      <c r="NWA220" s="1535"/>
      <c r="NWB220" s="1535"/>
      <c r="NWC220" s="1535"/>
      <c r="NWD220" s="1535"/>
      <c r="NWE220" s="1535"/>
      <c r="NWF220" s="1535"/>
      <c r="NWG220" s="1535"/>
      <c r="NWH220" s="1535"/>
      <c r="NWI220" s="1535"/>
      <c r="NWJ220" s="1535"/>
      <c r="NWK220" s="1535"/>
      <c r="NWL220" s="1535"/>
      <c r="NWM220" s="1535"/>
      <c r="NWN220" s="1535"/>
      <c r="NWO220" s="1535"/>
      <c r="NWP220" s="1535"/>
      <c r="NWQ220" s="1535"/>
      <c r="NWR220" s="1535"/>
      <c r="NWS220" s="1535"/>
      <c r="NWT220" s="1535"/>
      <c r="NWU220" s="1535"/>
      <c r="NWV220" s="1535"/>
      <c r="NWW220" s="1535"/>
      <c r="NWX220" s="1535"/>
      <c r="NWY220" s="1535"/>
      <c r="NWZ220" s="1535"/>
      <c r="NXA220" s="1535"/>
      <c r="NXB220" s="1535"/>
      <c r="NXC220" s="1535"/>
      <c r="NXD220" s="1535"/>
      <c r="NXE220" s="1535"/>
      <c r="NXF220" s="1535"/>
      <c r="NXG220" s="1535"/>
      <c r="NXH220" s="1535"/>
      <c r="NXI220" s="1535"/>
      <c r="NXJ220" s="1535"/>
      <c r="NXK220" s="1535"/>
      <c r="NXL220" s="1535"/>
      <c r="NXM220" s="1535"/>
      <c r="NXN220" s="1535"/>
      <c r="NXO220" s="1535"/>
      <c r="NXP220" s="1535"/>
      <c r="NXQ220" s="1535"/>
      <c r="NXR220" s="1535"/>
      <c r="NXS220" s="1535"/>
      <c r="NXT220" s="1535"/>
      <c r="NXU220" s="1535"/>
      <c r="NXV220" s="1535"/>
      <c r="NXW220" s="1535"/>
      <c r="NXX220" s="1535"/>
      <c r="NXY220" s="1535"/>
      <c r="NXZ220" s="1535"/>
      <c r="NYA220" s="1535"/>
      <c r="NYB220" s="1535"/>
      <c r="NYC220" s="1535"/>
      <c r="NYD220" s="1535"/>
      <c r="NYE220" s="1535"/>
      <c r="NYF220" s="1535"/>
      <c r="NYG220" s="1535"/>
      <c r="NYH220" s="1535"/>
      <c r="NYI220" s="1535"/>
      <c r="NYJ220" s="1535"/>
      <c r="NYK220" s="1535"/>
      <c r="NYL220" s="1535"/>
      <c r="NYM220" s="1535"/>
      <c r="NYN220" s="1535"/>
      <c r="NYO220" s="1535"/>
      <c r="NYP220" s="1535"/>
      <c r="NYQ220" s="1535"/>
      <c r="NYR220" s="1535"/>
      <c r="NYS220" s="1535"/>
      <c r="NYT220" s="1535"/>
      <c r="NYU220" s="1535"/>
      <c r="NYV220" s="1535"/>
      <c r="NYW220" s="1535"/>
      <c r="NYX220" s="1535"/>
      <c r="NYY220" s="1535"/>
      <c r="NYZ220" s="1535"/>
      <c r="NZA220" s="1535"/>
      <c r="NZB220" s="1535"/>
      <c r="NZC220" s="1535"/>
      <c r="NZD220" s="1535"/>
      <c r="NZE220" s="1535"/>
      <c r="NZF220" s="1535"/>
      <c r="NZG220" s="1535"/>
      <c r="NZH220" s="1535"/>
      <c r="NZI220" s="1535"/>
      <c r="NZJ220" s="1535"/>
      <c r="NZK220" s="1535"/>
      <c r="NZL220" s="1535"/>
      <c r="NZM220" s="1535"/>
      <c r="NZN220" s="1535"/>
      <c r="NZO220" s="1535"/>
      <c r="NZP220" s="1535"/>
      <c r="NZQ220" s="1535"/>
      <c r="NZR220" s="1535"/>
      <c r="NZS220" s="1535"/>
      <c r="NZT220" s="1535"/>
      <c r="NZU220" s="1535"/>
      <c r="NZV220" s="1535"/>
      <c r="NZW220" s="1535"/>
      <c r="NZX220" s="1535"/>
      <c r="NZY220" s="1535"/>
      <c r="NZZ220" s="1535"/>
      <c r="OAA220" s="1535"/>
      <c r="OAB220" s="1535"/>
      <c r="OAC220" s="1535"/>
      <c r="OAD220" s="1535"/>
      <c r="OAE220" s="1535"/>
      <c r="OAF220" s="1535"/>
      <c r="OAG220" s="1535"/>
      <c r="OAH220" s="1535"/>
      <c r="OAI220" s="1535"/>
      <c r="OAJ220" s="1535"/>
      <c r="OAK220" s="1535"/>
      <c r="OAL220" s="1535"/>
      <c r="OAM220" s="1535"/>
      <c r="OAN220" s="1535"/>
      <c r="OAO220" s="1535"/>
      <c r="OAP220" s="1535"/>
      <c r="OAQ220" s="1535"/>
      <c r="OAR220" s="1535"/>
      <c r="OAS220" s="1535"/>
      <c r="OAT220" s="1535"/>
      <c r="OAU220" s="1535"/>
      <c r="OAV220" s="1535"/>
      <c r="OAW220" s="1535"/>
      <c r="OAX220" s="1535"/>
      <c r="OAY220" s="1535"/>
      <c r="OAZ220" s="1535"/>
      <c r="OBA220" s="1535"/>
      <c r="OBB220" s="1535"/>
      <c r="OBC220" s="1535"/>
      <c r="OBD220" s="1535"/>
      <c r="OBE220" s="1535"/>
      <c r="OBF220" s="1535"/>
      <c r="OBG220" s="1535"/>
      <c r="OBH220" s="1535"/>
      <c r="OBI220" s="1535"/>
      <c r="OBJ220" s="1535"/>
      <c r="OBK220" s="1535"/>
      <c r="OBL220" s="1535"/>
      <c r="OBM220" s="1535"/>
      <c r="OBN220" s="1535"/>
      <c r="OBO220" s="1535"/>
      <c r="OBP220" s="1535"/>
      <c r="OBQ220" s="1535"/>
      <c r="OBR220" s="1535"/>
      <c r="OBS220" s="1535"/>
      <c r="OBT220" s="1535"/>
      <c r="OBU220" s="1535"/>
      <c r="OBV220" s="1535"/>
      <c r="OBW220" s="1535"/>
      <c r="OBX220" s="1535"/>
      <c r="OBY220" s="1535"/>
      <c r="OBZ220" s="1535"/>
      <c r="OCA220" s="1535"/>
      <c r="OCB220" s="1535"/>
      <c r="OCC220" s="1535"/>
      <c r="OCD220" s="1535"/>
      <c r="OCE220" s="1535"/>
      <c r="OCF220" s="1535"/>
      <c r="OCG220" s="1535"/>
      <c r="OCH220" s="1535"/>
      <c r="OCI220" s="1535"/>
      <c r="OCJ220" s="1535"/>
      <c r="OCK220" s="1535"/>
      <c r="OCL220" s="1535"/>
      <c r="OCM220" s="1535"/>
      <c r="OCN220" s="1535"/>
      <c r="OCO220" s="1535"/>
      <c r="OCP220" s="1535"/>
      <c r="OCQ220" s="1535"/>
      <c r="OCR220" s="1535"/>
      <c r="OCS220" s="1535"/>
      <c r="OCT220" s="1535"/>
      <c r="OCU220" s="1535"/>
      <c r="OCV220" s="1535"/>
      <c r="OCW220" s="1535"/>
      <c r="OCX220" s="1535"/>
      <c r="OCY220" s="1535"/>
      <c r="OCZ220" s="1535"/>
      <c r="ODA220" s="1535"/>
      <c r="ODB220" s="1535"/>
      <c r="ODC220" s="1535"/>
      <c r="ODD220" s="1535"/>
      <c r="ODE220" s="1535"/>
      <c r="ODF220" s="1535"/>
      <c r="ODG220" s="1535"/>
      <c r="ODH220" s="1535"/>
      <c r="ODI220" s="1535"/>
      <c r="ODJ220" s="1535"/>
      <c r="ODK220" s="1535"/>
      <c r="ODL220" s="1535"/>
      <c r="ODM220" s="1535"/>
      <c r="ODN220" s="1535"/>
      <c r="ODO220" s="1535"/>
      <c r="ODP220" s="1535"/>
      <c r="ODQ220" s="1535"/>
      <c r="ODR220" s="1535"/>
      <c r="ODS220" s="1535"/>
      <c r="ODT220" s="1535"/>
      <c r="ODU220" s="1535"/>
      <c r="ODV220" s="1535"/>
      <c r="ODW220" s="1535"/>
      <c r="ODX220" s="1535"/>
      <c r="ODY220" s="1535"/>
      <c r="ODZ220" s="1535"/>
      <c r="OEA220" s="1535"/>
      <c r="OEB220" s="1535"/>
      <c r="OEC220" s="1535"/>
      <c r="OED220" s="1535"/>
      <c r="OEE220" s="1535"/>
      <c r="OEF220" s="1535"/>
      <c r="OEG220" s="1535"/>
      <c r="OEH220" s="1535"/>
      <c r="OEI220" s="1535"/>
      <c r="OEJ220" s="1535"/>
      <c r="OEK220" s="1535"/>
      <c r="OEL220" s="1535"/>
      <c r="OEM220" s="1535"/>
      <c r="OEN220" s="1535"/>
      <c r="OEO220" s="1535"/>
      <c r="OEP220" s="1535"/>
      <c r="OEQ220" s="1535"/>
      <c r="OER220" s="1535"/>
      <c r="OES220" s="1535"/>
      <c r="OET220" s="1535"/>
      <c r="OEU220" s="1535"/>
      <c r="OEV220" s="1535"/>
      <c r="OEW220" s="1535"/>
      <c r="OEX220" s="1535"/>
      <c r="OEY220" s="1535"/>
      <c r="OEZ220" s="1535"/>
      <c r="OFA220" s="1535"/>
      <c r="OFB220" s="1535"/>
      <c r="OFC220" s="1535"/>
      <c r="OFD220" s="1535"/>
      <c r="OFE220" s="1535"/>
      <c r="OFF220" s="1535"/>
      <c r="OFG220" s="1535"/>
      <c r="OFH220" s="1535"/>
      <c r="OFI220" s="1535"/>
      <c r="OFJ220" s="1535"/>
      <c r="OFK220" s="1535"/>
      <c r="OFL220" s="1535"/>
      <c r="OFM220" s="1535"/>
      <c r="OFN220" s="1535"/>
      <c r="OFO220" s="1535"/>
      <c r="OFP220" s="1535"/>
      <c r="OFQ220" s="1535"/>
      <c r="OFR220" s="1535"/>
      <c r="OFS220" s="1535"/>
      <c r="OFT220" s="1535"/>
      <c r="OFU220" s="1535"/>
      <c r="OFV220" s="1535"/>
      <c r="OFW220" s="1535"/>
      <c r="OFX220" s="1535"/>
      <c r="OFY220" s="1535"/>
      <c r="OFZ220" s="1535"/>
      <c r="OGA220" s="1535"/>
      <c r="OGB220" s="1535"/>
      <c r="OGC220" s="1535"/>
      <c r="OGD220" s="1535"/>
      <c r="OGE220" s="1535"/>
      <c r="OGF220" s="1535"/>
      <c r="OGG220" s="1535"/>
      <c r="OGH220" s="1535"/>
      <c r="OGI220" s="1535"/>
      <c r="OGJ220" s="1535"/>
      <c r="OGK220" s="1535"/>
      <c r="OGL220" s="1535"/>
      <c r="OGM220" s="1535"/>
      <c r="OGN220" s="1535"/>
      <c r="OGO220" s="1535"/>
      <c r="OGP220" s="1535"/>
      <c r="OGQ220" s="1535"/>
      <c r="OGR220" s="1535"/>
      <c r="OGS220" s="1535"/>
      <c r="OGT220" s="1535"/>
      <c r="OGU220" s="1535"/>
      <c r="OGV220" s="1535"/>
      <c r="OGW220" s="1535"/>
      <c r="OGX220" s="1535"/>
      <c r="OGY220" s="1535"/>
      <c r="OGZ220" s="1535"/>
      <c r="OHA220" s="1535"/>
      <c r="OHB220" s="1535"/>
      <c r="OHC220" s="1535"/>
      <c r="OHD220" s="1535"/>
      <c r="OHE220" s="1535"/>
      <c r="OHF220" s="1535"/>
      <c r="OHG220" s="1535"/>
      <c r="OHH220" s="1535"/>
      <c r="OHI220" s="1535"/>
      <c r="OHJ220" s="1535"/>
      <c r="OHK220" s="1535"/>
      <c r="OHL220" s="1535"/>
      <c r="OHM220" s="1535"/>
      <c r="OHN220" s="1535"/>
      <c r="OHO220" s="1535"/>
      <c r="OHP220" s="1535"/>
      <c r="OHQ220" s="1535"/>
      <c r="OHR220" s="1535"/>
      <c r="OHS220" s="1535"/>
      <c r="OHT220" s="1535"/>
      <c r="OHU220" s="1535"/>
      <c r="OHV220" s="1535"/>
      <c r="OHW220" s="1535"/>
      <c r="OHX220" s="1535"/>
      <c r="OHY220" s="1535"/>
      <c r="OHZ220" s="1535"/>
      <c r="OIA220" s="1535"/>
      <c r="OIB220" s="1535"/>
      <c r="OIC220" s="1535"/>
      <c r="OID220" s="1535"/>
      <c r="OIE220" s="1535"/>
      <c r="OIF220" s="1535"/>
      <c r="OIG220" s="1535"/>
      <c r="OIH220" s="1535"/>
      <c r="OII220" s="1535"/>
      <c r="OIJ220" s="1535"/>
      <c r="OIK220" s="1535"/>
      <c r="OIL220" s="1535"/>
      <c r="OIM220" s="1535"/>
      <c r="OIN220" s="1535"/>
      <c r="OIO220" s="1535"/>
      <c r="OIP220" s="1535"/>
      <c r="OIQ220" s="1535"/>
      <c r="OIR220" s="1535"/>
      <c r="OIS220" s="1535"/>
      <c r="OIT220" s="1535"/>
      <c r="OIU220" s="1535"/>
      <c r="OIV220" s="1535"/>
      <c r="OIW220" s="1535"/>
      <c r="OIX220" s="1535"/>
      <c r="OIY220" s="1535"/>
      <c r="OIZ220" s="1535"/>
      <c r="OJA220" s="1535"/>
      <c r="OJB220" s="1535"/>
      <c r="OJC220" s="1535"/>
      <c r="OJD220" s="1535"/>
      <c r="OJE220" s="1535"/>
      <c r="OJF220" s="1535"/>
      <c r="OJG220" s="1535"/>
      <c r="OJH220" s="1535"/>
      <c r="OJI220" s="1535"/>
      <c r="OJJ220" s="1535"/>
      <c r="OJK220" s="1535"/>
      <c r="OJL220" s="1535"/>
      <c r="OJM220" s="1535"/>
      <c r="OJN220" s="1535"/>
      <c r="OJO220" s="1535"/>
      <c r="OJP220" s="1535"/>
      <c r="OJQ220" s="1535"/>
      <c r="OJR220" s="1535"/>
      <c r="OJS220" s="1535"/>
      <c r="OJT220" s="1535"/>
      <c r="OJU220" s="1535"/>
      <c r="OJV220" s="1535"/>
      <c r="OJW220" s="1535"/>
      <c r="OJX220" s="1535"/>
      <c r="OJY220" s="1535"/>
      <c r="OJZ220" s="1535"/>
      <c r="OKA220" s="1535"/>
      <c r="OKB220" s="1535"/>
      <c r="OKC220" s="1535"/>
      <c r="OKD220" s="1535"/>
      <c r="OKE220" s="1535"/>
      <c r="OKF220" s="1535"/>
      <c r="OKG220" s="1535"/>
      <c r="OKH220" s="1535"/>
      <c r="OKI220" s="1535"/>
      <c r="OKJ220" s="1535"/>
      <c r="OKK220" s="1535"/>
      <c r="OKL220" s="1535"/>
      <c r="OKM220" s="1535"/>
      <c r="OKN220" s="1535"/>
      <c r="OKO220" s="1535"/>
      <c r="OKP220" s="1535"/>
      <c r="OKQ220" s="1535"/>
      <c r="OKR220" s="1535"/>
      <c r="OKS220" s="1535"/>
      <c r="OKT220" s="1535"/>
      <c r="OKU220" s="1535"/>
      <c r="OKV220" s="1535"/>
      <c r="OKW220" s="1535"/>
      <c r="OKX220" s="1535"/>
      <c r="OKY220" s="1535"/>
      <c r="OKZ220" s="1535"/>
      <c r="OLA220" s="1535"/>
      <c r="OLB220" s="1535"/>
      <c r="OLC220" s="1535"/>
      <c r="OLD220" s="1535"/>
      <c r="OLE220" s="1535"/>
      <c r="OLF220" s="1535"/>
      <c r="OLG220" s="1535"/>
      <c r="OLH220" s="1535"/>
      <c r="OLI220" s="1535"/>
      <c r="OLJ220" s="1535"/>
      <c r="OLK220" s="1535"/>
      <c r="OLL220" s="1535"/>
      <c r="OLM220" s="1535"/>
      <c r="OLN220" s="1535"/>
      <c r="OLO220" s="1535"/>
      <c r="OLP220" s="1535"/>
      <c r="OLQ220" s="1535"/>
      <c r="OLR220" s="1535"/>
      <c r="OLS220" s="1535"/>
      <c r="OLT220" s="1535"/>
      <c r="OLU220" s="1535"/>
      <c r="OLV220" s="1535"/>
      <c r="OLW220" s="1535"/>
      <c r="OLX220" s="1535"/>
      <c r="OLY220" s="1535"/>
      <c r="OLZ220" s="1535"/>
      <c r="OMA220" s="1535"/>
      <c r="OMB220" s="1535"/>
      <c r="OMC220" s="1535"/>
      <c r="OMD220" s="1535"/>
      <c r="OME220" s="1535"/>
      <c r="OMF220" s="1535"/>
      <c r="OMG220" s="1535"/>
      <c r="OMH220" s="1535"/>
      <c r="OMI220" s="1535"/>
      <c r="OMJ220" s="1535"/>
      <c r="OMK220" s="1535"/>
      <c r="OML220" s="1535"/>
      <c r="OMM220" s="1535"/>
      <c r="OMN220" s="1535"/>
      <c r="OMO220" s="1535"/>
      <c r="OMP220" s="1535"/>
      <c r="OMQ220" s="1535"/>
      <c r="OMR220" s="1535"/>
      <c r="OMS220" s="1535"/>
      <c r="OMT220" s="1535"/>
      <c r="OMU220" s="1535"/>
      <c r="OMV220" s="1535"/>
      <c r="OMW220" s="1535"/>
      <c r="OMX220" s="1535"/>
      <c r="OMY220" s="1535"/>
      <c r="OMZ220" s="1535"/>
      <c r="ONA220" s="1535"/>
      <c r="ONB220" s="1535"/>
      <c r="ONC220" s="1535"/>
      <c r="OND220" s="1535"/>
      <c r="ONE220" s="1535"/>
      <c r="ONF220" s="1535"/>
      <c r="ONG220" s="1535"/>
      <c r="ONH220" s="1535"/>
      <c r="ONI220" s="1535"/>
      <c r="ONJ220" s="1535"/>
      <c r="ONK220" s="1535"/>
      <c r="ONL220" s="1535"/>
      <c r="ONM220" s="1535"/>
      <c r="ONN220" s="1535"/>
      <c r="ONO220" s="1535"/>
      <c r="ONP220" s="1535"/>
      <c r="ONQ220" s="1535"/>
      <c r="ONR220" s="1535"/>
      <c r="ONS220" s="1535"/>
      <c r="ONT220" s="1535"/>
      <c r="ONU220" s="1535"/>
      <c r="ONV220" s="1535"/>
      <c r="ONW220" s="1535"/>
      <c r="ONX220" s="1535"/>
      <c r="ONY220" s="1535"/>
      <c r="ONZ220" s="1535"/>
      <c r="OOA220" s="1535"/>
      <c r="OOB220" s="1535"/>
      <c r="OOC220" s="1535"/>
      <c r="OOD220" s="1535"/>
      <c r="OOE220" s="1535"/>
      <c r="OOF220" s="1535"/>
      <c r="OOG220" s="1535"/>
      <c r="OOH220" s="1535"/>
      <c r="OOI220" s="1535"/>
      <c r="OOJ220" s="1535"/>
      <c r="OOK220" s="1535"/>
      <c r="OOL220" s="1535"/>
      <c r="OOM220" s="1535"/>
      <c r="OON220" s="1535"/>
      <c r="OOO220" s="1535"/>
      <c r="OOP220" s="1535"/>
      <c r="OOQ220" s="1535"/>
      <c r="OOR220" s="1535"/>
      <c r="OOS220" s="1535"/>
      <c r="OOT220" s="1535"/>
      <c r="OOU220" s="1535"/>
      <c r="OOV220" s="1535"/>
      <c r="OOW220" s="1535"/>
      <c r="OOX220" s="1535"/>
      <c r="OOY220" s="1535"/>
      <c r="OOZ220" s="1535"/>
      <c r="OPA220" s="1535"/>
      <c r="OPB220" s="1535"/>
      <c r="OPC220" s="1535"/>
      <c r="OPD220" s="1535"/>
      <c r="OPE220" s="1535"/>
      <c r="OPF220" s="1535"/>
      <c r="OPG220" s="1535"/>
      <c r="OPH220" s="1535"/>
      <c r="OPI220" s="1535"/>
      <c r="OPJ220" s="1535"/>
      <c r="OPK220" s="1535"/>
      <c r="OPL220" s="1535"/>
      <c r="OPM220" s="1535"/>
      <c r="OPN220" s="1535"/>
      <c r="OPO220" s="1535"/>
      <c r="OPP220" s="1535"/>
      <c r="OPQ220" s="1535"/>
      <c r="OPR220" s="1535"/>
      <c r="OPS220" s="1535"/>
      <c r="OPT220" s="1535"/>
      <c r="OPU220" s="1535"/>
      <c r="OPV220" s="1535"/>
      <c r="OPW220" s="1535"/>
      <c r="OPX220" s="1535"/>
      <c r="OPY220" s="1535"/>
      <c r="OPZ220" s="1535"/>
      <c r="OQA220" s="1535"/>
      <c r="OQB220" s="1535"/>
      <c r="OQC220" s="1535"/>
      <c r="OQD220" s="1535"/>
      <c r="OQE220" s="1535"/>
      <c r="OQF220" s="1535"/>
      <c r="OQG220" s="1535"/>
      <c r="OQH220" s="1535"/>
      <c r="OQI220" s="1535"/>
      <c r="OQJ220" s="1535"/>
      <c r="OQK220" s="1535"/>
      <c r="OQL220" s="1535"/>
      <c r="OQM220" s="1535"/>
      <c r="OQN220" s="1535"/>
      <c r="OQO220" s="1535"/>
      <c r="OQP220" s="1535"/>
      <c r="OQQ220" s="1535"/>
      <c r="OQR220" s="1535"/>
      <c r="OQS220" s="1535"/>
      <c r="OQT220" s="1535"/>
      <c r="OQU220" s="1535"/>
      <c r="OQV220" s="1535"/>
      <c r="OQW220" s="1535"/>
      <c r="OQX220" s="1535"/>
      <c r="OQY220" s="1535"/>
      <c r="OQZ220" s="1535"/>
      <c r="ORA220" s="1535"/>
      <c r="ORB220" s="1535"/>
      <c r="ORC220" s="1535"/>
      <c r="ORD220" s="1535"/>
      <c r="ORE220" s="1535"/>
      <c r="ORF220" s="1535"/>
      <c r="ORG220" s="1535"/>
      <c r="ORH220" s="1535"/>
      <c r="ORI220" s="1535"/>
      <c r="ORJ220" s="1535"/>
      <c r="ORK220" s="1535"/>
      <c r="ORL220" s="1535"/>
      <c r="ORM220" s="1535"/>
      <c r="ORN220" s="1535"/>
      <c r="ORO220" s="1535"/>
      <c r="ORP220" s="1535"/>
      <c r="ORQ220" s="1535"/>
      <c r="ORR220" s="1535"/>
      <c r="ORS220" s="1535"/>
      <c r="ORT220" s="1535"/>
      <c r="ORU220" s="1535"/>
      <c r="ORV220" s="1535"/>
      <c r="ORW220" s="1535"/>
      <c r="ORX220" s="1535"/>
      <c r="ORY220" s="1535"/>
      <c r="ORZ220" s="1535"/>
      <c r="OSA220" s="1535"/>
      <c r="OSB220" s="1535"/>
      <c r="OSC220" s="1535"/>
      <c r="OSD220" s="1535"/>
      <c r="OSE220" s="1535"/>
      <c r="OSF220" s="1535"/>
      <c r="OSG220" s="1535"/>
      <c r="OSH220" s="1535"/>
      <c r="OSI220" s="1535"/>
      <c r="OSJ220" s="1535"/>
      <c r="OSK220" s="1535"/>
      <c r="OSL220" s="1535"/>
      <c r="OSM220" s="1535"/>
      <c r="OSN220" s="1535"/>
      <c r="OSO220" s="1535"/>
      <c r="OSP220" s="1535"/>
      <c r="OSQ220" s="1535"/>
      <c r="OSR220" s="1535"/>
      <c r="OSS220" s="1535"/>
      <c r="OST220" s="1535"/>
      <c r="OSU220" s="1535"/>
      <c r="OSV220" s="1535"/>
      <c r="OSW220" s="1535"/>
      <c r="OSX220" s="1535"/>
      <c r="OSY220" s="1535"/>
      <c r="OSZ220" s="1535"/>
      <c r="OTA220" s="1535"/>
      <c r="OTB220" s="1535"/>
      <c r="OTC220" s="1535"/>
      <c r="OTD220" s="1535"/>
      <c r="OTE220" s="1535"/>
      <c r="OTF220" s="1535"/>
      <c r="OTG220" s="1535"/>
      <c r="OTH220" s="1535"/>
      <c r="OTI220" s="1535"/>
      <c r="OTJ220" s="1535"/>
      <c r="OTK220" s="1535"/>
      <c r="OTL220" s="1535"/>
      <c r="OTM220" s="1535"/>
      <c r="OTN220" s="1535"/>
      <c r="OTO220" s="1535"/>
      <c r="OTP220" s="1535"/>
      <c r="OTQ220" s="1535"/>
      <c r="OTR220" s="1535"/>
      <c r="OTS220" s="1535"/>
      <c r="OTT220" s="1535"/>
      <c r="OTU220" s="1535"/>
      <c r="OTV220" s="1535"/>
      <c r="OTW220" s="1535"/>
      <c r="OTX220" s="1535"/>
      <c r="OTY220" s="1535"/>
      <c r="OTZ220" s="1535"/>
      <c r="OUA220" s="1535"/>
      <c r="OUB220" s="1535"/>
      <c r="OUC220" s="1535"/>
      <c r="OUD220" s="1535"/>
      <c r="OUE220" s="1535"/>
      <c r="OUF220" s="1535"/>
      <c r="OUG220" s="1535"/>
      <c r="OUH220" s="1535"/>
      <c r="OUI220" s="1535"/>
      <c r="OUJ220" s="1535"/>
      <c r="OUK220" s="1535"/>
      <c r="OUL220" s="1535"/>
      <c r="OUM220" s="1535"/>
      <c r="OUN220" s="1535"/>
      <c r="OUO220" s="1535"/>
      <c r="OUP220" s="1535"/>
      <c r="OUQ220" s="1535"/>
      <c r="OUR220" s="1535"/>
      <c r="OUS220" s="1535"/>
      <c r="OUT220" s="1535"/>
      <c r="OUU220" s="1535"/>
      <c r="OUV220" s="1535"/>
      <c r="OUW220" s="1535"/>
      <c r="OUX220" s="1535"/>
      <c r="OUY220" s="1535"/>
      <c r="OUZ220" s="1535"/>
      <c r="OVA220" s="1535"/>
      <c r="OVB220" s="1535"/>
      <c r="OVC220" s="1535"/>
      <c r="OVD220" s="1535"/>
      <c r="OVE220" s="1535"/>
      <c r="OVF220" s="1535"/>
      <c r="OVG220" s="1535"/>
      <c r="OVH220" s="1535"/>
      <c r="OVI220" s="1535"/>
      <c r="OVJ220" s="1535"/>
      <c r="OVK220" s="1535"/>
      <c r="OVL220" s="1535"/>
      <c r="OVM220" s="1535"/>
      <c r="OVN220" s="1535"/>
      <c r="OVO220" s="1535"/>
      <c r="OVP220" s="1535"/>
      <c r="OVQ220" s="1535"/>
      <c r="OVR220" s="1535"/>
      <c r="OVS220" s="1535"/>
      <c r="OVT220" s="1535"/>
      <c r="OVU220" s="1535"/>
      <c r="OVV220" s="1535"/>
      <c r="OVW220" s="1535"/>
      <c r="OVX220" s="1535"/>
      <c r="OVY220" s="1535"/>
      <c r="OVZ220" s="1535"/>
      <c r="OWA220" s="1535"/>
      <c r="OWB220" s="1535"/>
      <c r="OWC220" s="1535"/>
      <c r="OWD220" s="1535"/>
      <c r="OWE220" s="1535"/>
      <c r="OWF220" s="1535"/>
      <c r="OWG220" s="1535"/>
      <c r="OWH220" s="1535"/>
      <c r="OWI220" s="1535"/>
      <c r="OWJ220" s="1535"/>
      <c r="OWK220" s="1535"/>
      <c r="OWL220" s="1535"/>
      <c r="OWM220" s="1535"/>
      <c r="OWN220" s="1535"/>
      <c r="OWO220" s="1535"/>
      <c r="OWP220" s="1535"/>
      <c r="OWQ220" s="1535"/>
      <c r="OWR220" s="1535"/>
      <c r="OWS220" s="1535"/>
      <c r="OWT220" s="1535"/>
      <c r="OWU220" s="1535"/>
      <c r="OWV220" s="1535"/>
      <c r="OWW220" s="1535"/>
      <c r="OWX220" s="1535"/>
      <c r="OWY220" s="1535"/>
      <c r="OWZ220" s="1535"/>
      <c r="OXA220" s="1535"/>
      <c r="OXB220" s="1535"/>
      <c r="OXC220" s="1535"/>
      <c r="OXD220" s="1535"/>
      <c r="OXE220" s="1535"/>
      <c r="OXF220" s="1535"/>
      <c r="OXG220" s="1535"/>
      <c r="OXH220" s="1535"/>
      <c r="OXI220" s="1535"/>
      <c r="OXJ220" s="1535"/>
      <c r="OXK220" s="1535"/>
      <c r="OXL220" s="1535"/>
      <c r="OXM220" s="1535"/>
      <c r="OXN220" s="1535"/>
      <c r="OXO220" s="1535"/>
      <c r="OXP220" s="1535"/>
      <c r="OXQ220" s="1535"/>
      <c r="OXR220" s="1535"/>
      <c r="OXS220" s="1535"/>
      <c r="OXT220" s="1535"/>
      <c r="OXU220" s="1535"/>
      <c r="OXV220" s="1535"/>
      <c r="OXW220" s="1535"/>
      <c r="OXX220" s="1535"/>
      <c r="OXY220" s="1535"/>
      <c r="OXZ220" s="1535"/>
      <c r="OYA220" s="1535"/>
      <c r="OYB220" s="1535"/>
      <c r="OYC220" s="1535"/>
      <c r="OYD220" s="1535"/>
      <c r="OYE220" s="1535"/>
      <c r="OYF220" s="1535"/>
      <c r="OYG220" s="1535"/>
      <c r="OYH220" s="1535"/>
      <c r="OYI220" s="1535"/>
      <c r="OYJ220" s="1535"/>
      <c r="OYK220" s="1535"/>
      <c r="OYL220" s="1535"/>
      <c r="OYM220" s="1535"/>
      <c r="OYN220" s="1535"/>
      <c r="OYO220" s="1535"/>
      <c r="OYP220" s="1535"/>
      <c r="OYQ220" s="1535"/>
      <c r="OYR220" s="1535"/>
      <c r="OYS220" s="1535"/>
      <c r="OYT220" s="1535"/>
      <c r="OYU220" s="1535"/>
      <c r="OYV220" s="1535"/>
      <c r="OYW220" s="1535"/>
      <c r="OYX220" s="1535"/>
      <c r="OYY220" s="1535"/>
      <c r="OYZ220" s="1535"/>
      <c r="OZA220" s="1535"/>
      <c r="OZB220" s="1535"/>
      <c r="OZC220" s="1535"/>
      <c r="OZD220" s="1535"/>
      <c r="OZE220" s="1535"/>
      <c r="OZF220" s="1535"/>
      <c r="OZG220" s="1535"/>
      <c r="OZH220" s="1535"/>
      <c r="OZI220" s="1535"/>
      <c r="OZJ220" s="1535"/>
      <c r="OZK220" s="1535"/>
      <c r="OZL220" s="1535"/>
      <c r="OZM220" s="1535"/>
      <c r="OZN220" s="1535"/>
      <c r="OZO220" s="1535"/>
      <c r="OZP220" s="1535"/>
      <c r="OZQ220" s="1535"/>
      <c r="OZR220" s="1535"/>
      <c r="OZS220" s="1535"/>
      <c r="OZT220" s="1535"/>
      <c r="OZU220" s="1535"/>
      <c r="OZV220" s="1535"/>
      <c r="OZW220" s="1535"/>
      <c r="OZX220" s="1535"/>
      <c r="OZY220" s="1535"/>
      <c r="OZZ220" s="1535"/>
      <c r="PAA220" s="1535"/>
      <c r="PAB220" s="1535"/>
      <c r="PAC220" s="1535"/>
      <c r="PAD220" s="1535"/>
      <c r="PAE220" s="1535"/>
      <c r="PAF220" s="1535"/>
      <c r="PAG220" s="1535"/>
      <c r="PAH220" s="1535"/>
      <c r="PAI220" s="1535"/>
      <c r="PAJ220" s="1535"/>
      <c r="PAK220" s="1535"/>
      <c r="PAL220" s="1535"/>
      <c r="PAM220" s="1535"/>
      <c r="PAN220" s="1535"/>
      <c r="PAO220" s="1535"/>
      <c r="PAP220" s="1535"/>
      <c r="PAQ220" s="1535"/>
      <c r="PAR220" s="1535"/>
      <c r="PAS220" s="1535"/>
      <c r="PAT220" s="1535"/>
      <c r="PAU220" s="1535"/>
      <c r="PAV220" s="1535"/>
      <c r="PAW220" s="1535"/>
      <c r="PAX220" s="1535"/>
      <c r="PAY220" s="1535"/>
      <c r="PAZ220" s="1535"/>
      <c r="PBA220" s="1535"/>
      <c r="PBB220" s="1535"/>
      <c r="PBC220" s="1535"/>
      <c r="PBD220" s="1535"/>
      <c r="PBE220" s="1535"/>
      <c r="PBF220" s="1535"/>
      <c r="PBG220" s="1535"/>
      <c r="PBH220" s="1535"/>
      <c r="PBI220" s="1535"/>
      <c r="PBJ220" s="1535"/>
      <c r="PBK220" s="1535"/>
      <c r="PBL220" s="1535"/>
      <c r="PBM220" s="1535"/>
      <c r="PBN220" s="1535"/>
      <c r="PBO220" s="1535"/>
      <c r="PBP220" s="1535"/>
      <c r="PBQ220" s="1535"/>
      <c r="PBR220" s="1535"/>
      <c r="PBS220" s="1535"/>
      <c r="PBT220" s="1535"/>
      <c r="PBU220" s="1535"/>
      <c r="PBV220" s="1535"/>
      <c r="PBW220" s="1535"/>
      <c r="PBX220" s="1535"/>
      <c r="PBY220" s="1535"/>
      <c r="PBZ220" s="1535"/>
      <c r="PCA220" s="1535"/>
      <c r="PCB220" s="1535"/>
      <c r="PCC220" s="1535"/>
      <c r="PCD220" s="1535"/>
      <c r="PCE220" s="1535"/>
      <c r="PCF220" s="1535"/>
      <c r="PCG220" s="1535"/>
      <c r="PCH220" s="1535"/>
      <c r="PCI220" s="1535"/>
      <c r="PCJ220" s="1535"/>
      <c r="PCK220" s="1535"/>
      <c r="PCL220" s="1535"/>
      <c r="PCM220" s="1535"/>
      <c r="PCN220" s="1535"/>
      <c r="PCO220" s="1535"/>
      <c r="PCP220" s="1535"/>
      <c r="PCQ220" s="1535"/>
      <c r="PCR220" s="1535"/>
      <c r="PCS220" s="1535"/>
      <c r="PCT220" s="1535"/>
      <c r="PCU220" s="1535"/>
      <c r="PCV220" s="1535"/>
      <c r="PCW220" s="1535"/>
      <c r="PCX220" s="1535"/>
      <c r="PCY220" s="1535"/>
      <c r="PCZ220" s="1535"/>
      <c r="PDA220" s="1535"/>
      <c r="PDB220" s="1535"/>
      <c r="PDC220" s="1535"/>
      <c r="PDD220" s="1535"/>
      <c r="PDE220" s="1535"/>
      <c r="PDF220" s="1535"/>
      <c r="PDG220" s="1535"/>
      <c r="PDH220" s="1535"/>
      <c r="PDI220" s="1535"/>
      <c r="PDJ220" s="1535"/>
      <c r="PDK220" s="1535"/>
      <c r="PDL220" s="1535"/>
      <c r="PDM220" s="1535"/>
      <c r="PDN220" s="1535"/>
      <c r="PDO220" s="1535"/>
      <c r="PDP220" s="1535"/>
      <c r="PDQ220" s="1535"/>
      <c r="PDR220" s="1535"/>
      <c r="PDS220" s="1535"/>
      <c r="PDT220" s="1535"/>
      <c r="PDU220" s="1535"/>
      <c r="PDV220" s="1535"/>
      <c r="PDW220" s="1535"/>
      <c r="PDX220" s="1535"/>
      <c r="PDY220" s="1535"/>
      <c r="PDZ220" s="1535"/>
      <c r="PEA220" s="1535"/>
      <c r="PEB220" s="1535"/>
      <c r="PEC220" s="1535"/>
      <c r="PED220" s="1535"/>
      <c r="PEE220" s="1535"/>
      <c r="PEF220" s="1535"/>
      <c r="PEG220" s="1535"/>
      <c r="PEH220" s="1535"/>
      <c r="PEI220" s="1535"/>
      <c r="PEJ220" s="1535"/>
      <c r="PEK220" s="1535"/>
      <c r="PEL220" s="1535"/>
      <c r="PEM220" s="1535"/>
      <c r="PEN220" s="1535"/>
      <c r="PEO220" s="1535"/>
      <c r="PEP220" s="1535"/>
      <c r="PEQ220" s="1535"/>
      <c r="PER220" s="1535"/>
      <c r="PES220" s="1535"/>
      <c r="PET220" s="1535"/>
      <c r="PEU220" s="1535"/>
      <c r="PEV220" s="1535"/>
      <c r="PEW220" s="1535"/>
      <c r="PEX220" s="1535"/>
      <c r="PEY220" s="1535"/>
      <c r="PEZ220" s="1535"/>
      <c r="PFA220" s="1535"/>
      <c r="PFB220" s="1535"/>
      <c r="PFC220" s="1535"/>
      <c r="PFD220" s="1535"/>
      <c r="PFE220" s="1535"/>
      <c r="PFF220" s="1535"/>
      <c r="PFG220" s="1535"/>
      <c r="PFH220" s="1535"/>
      <c r="PFI220" s="1535"/>
      <c r="PFJ220" s="1535"/>
      <c r="PFK220" s="1535"/>
      <c r="PFL220" s="1535"/>
      <c r="PFM220" s="1535"/>
      <c r="PFN220" s="1535"/>
      <c r="PFO220" s="1535"/>
      <c r="PFP220" s="1535"/>
      <c r="PFQ220" s="1535"/>
      <c r="PFR220" s="1535"/>
      <c r="PFS220" s="1535"/>
      <c r="PFT220" s="1535"/>
      <c r="PFU220" s="1535"/>
      <c r="PFV220" s="1535"/>
      <c r="PFW220" s="1535"/>
      <c r="PFX220" s="1535"/>
      <c r="PFY220" s="1535"/>
      <c r="PFZ220" s="1535"/>
      <c r="PGA220" s="1535"/>
      <c r="PGB220" s="1535"/>
      <c r="PGC220" s="1535"/>
      <c r="PGD220" s="1535"/>
      <c r="PGE220" s="1535"/>
      <c r="PGF220" s="1535"/>
      <c r="PGG220" s="1535"/>
      <c r="PGH220" s="1535"/>
      <c r="PGI220" s="1535"/>
      <c r="PGJ220" s="1535"/>
      <c r="PGK220" s="1535"/>
      <c r="PGL220" s="1535"/>
      <c r="PGM220" s="1535"/>
      <c r="PGN220" s="1535"/>
      <c r="PGO220" s="1535"/>
      <c r="PGP220" s="1535"/>
      <c r="PGQ220" s="1535"/>
      <c r="PGR220" s="1535"/>
      <c r="PGS220" s="1535"/>
      <c r="PGT220" s="1535"/>
      <c r="PGU220" s="1535"/>
      <c r="PGV220" s="1535"/>
      <c r="PGW220" s="1535"/>
      <c r="PGX220" s="1535"/>
      <c r="PGY220" s="1535"/>
      <c r="PGZ220" s="1535"/>
      <c r="PHA220" s="1535"/>
      <c r="PHB220" s="1535"/>
      <c r="PHC220" s="1535"/>
      <c r="PHD220" s="1535"/>
      <c r="PHE220" s="1535"/>
      <c r="PHF220" s="1535"/>
      <c r="PHG220" s="1535"/>
      <c r="PHH220" s="1535"/>
      <c r="PHI220" s="1535"/>
      <c r="PHJ220" s="1535"/>
      <c r="PHK220" s="1535"/>
      <c r="PHL220" s="1535"/>
      <c r="PHM220" s="1535"/>
      <c r="PHN220" s="1535"/>
      <c r="PHO220" s="1535"/>
      <c r="PHP220" s="1535"/>
      <c r="PHQ220" s="1535"/>
      <c r="PHR220" s="1535"/>
      <c r="PHS220" s="1535"/>
      <c r="PHT220" s="1535"/>
      <c r="PHU220" s="1535"/>
      <c r="PHV220" s="1535"/>
      <c r="PHW220" s="1535"/>
      <c r="PHX220" s="1535"/>
      <c r="PHY220" s="1535"/>
      <c r="PHZ220" s="1535"/>
      <c r="PIA220" s="1535"/>
      <c r="PIB220" s="1535"/>
      <c r="PIC220" s="1535"/>
      <c r="PID220" s="1535"/>
      <c r="PIE220" s="1535"/>
      <c r="PIF220" s="1535"/>
      <c r="PIG220" s="1535"/>
      <c r="PIH220" s="1535"/>
      <c r="PII220" s="1535"/>
      <c r="PIJ220" s="1535"/>
      <c r="PIK220" s="1535"/>
      <c r="PIL220" s="1535"/>
      <c r="PIM220" s="1535"/>
      <c r="PIN220" s="1535"/>
      <c r="PIO220" s="1535"/>
      <c r="PIP220" s="1535"/>
      <c r="PIQ220" s="1535"/>
      <c r="PIR220" s="1535"/>
      <c r="PIS220" s="1535"/>
      <c r="PIT220" s="1535"/>
      <c r="PIU220" s="1535"/>
      <c r="PIV220" s="1535"/>
      <c r="PIW220" s="1535"/>
      <c r="PIX220" s="1535"/>
      <c r="PIY220" s="1535"/>
      <c r="PIZ220" s="1535"/>
      <c r="PJA220" s="1535"/>
      <c r="PJB220" s="1535"/>
      <c r="PJC220" s="1535"/>
      <c r="PJD220" s="1535"/>
      <c r="PJE220" s="1535"/>
      <c r="PJF220" s="1535"/>
      <c r="PJG220" s="1535"/>
      <c r="PJH220" s="1535"/>
      <c r="PJI220" s="1535"/>
      <c r="PJJ220" s="1535"/>
      <c r="PJK220" s="1535"/>
      <c r="PJL220" s="1535"/>
      <c r="PJM220" s="1535"/>
      <c r="PJN220" s="1535"/>
      <c r="PJO220" s="1535"/>
      <c r="PJP220" s="1535"/>
      <c r="PJQ220" s="1535"/>
      <c r="PJR220" s="1535"/>
      <c r="PJS220" s="1535"/>
      <c r="PJT220" s="1535"/>
      <c r="PJU220" s="1535"/>
      <c r="PJV220" s="1535"/>
      <c r="PJW220" s="1535"/>
      <c r="PJX220" s="1535"/>
      <c r="PJY220" s="1535"/>
      <c r="PJZ220" s="1535"/>
      <c r="PKA220" s="1535"/>
      <c r="PKB220" s="1535"/>
      <c r="PKC220" s="1535"/>
      <c r="PKD220" s="1535"/>
      <c r="PKE220" s="1535"/>
      <c r="PKF220" s="1535"/>
      <c r="PKG220" s="1535"/>
      <c r="PKH220" s="1535"/>
      <c r="PKI220" s="1535"/>
      <c r="PKJ220" s="1535"/>
      <c r="PKK220" s="1535"/>
      <c r="PKL220" s="1535"/>
      <c r="PKM220" s="1535"/>
      <c r="PKN220" s="1535"/>
      <c r="PKO220" s="1535"/>
      <c r="PKP220" s="1535"/>
      <c r="PKQ220" s="1535"/>
      <c r="PKR220" s="1535"/>
      <c r="PKS220" s="1535"/>
      <c r="PKT220" s="1535"/>
      <c r="PKU220" s="1535"/>
      <c r="PKV220" s="1535"/>
      <c r="PKW220" s="1535"/>
      <c r="PKX220" s="1535"/>
      <c r="PKY220" s="1535"/>
      <c r="PKZ220" s="1535"/>
      <c r="PLA220" s="1535"/>
      <c r="PLB220" s="1535"/>
      <c r="PLC220" s="1535"/>
      <c r="PLD220" s="1535"/>
      <c r="PLE220" s="1535"/>
      <c r="PLF220" s="1535"/>
      <c r="PLG220" s="1535"/>
      <c r="PLH220" s="1535"/>
      <c r="PLI220" s="1535"/>
      <c r="PLJ220" s="1535"/>
      <c r="PLK220" s="1535"/>
      <c r="PLL220" s="1535"/>
      <c r="PLM220" s="1535"/>
      <c r="PLN220" s="1535"/>
      <c r="PLO220" s="1535"/>
      <c r="PLP220" s="1535"/>
      <c r="PLQ220" s="1535"/>
      <c r="PLR220" s="1535"/>
      <c r="PLS220" s="1535"/>
      <c r="PLT220" s="1535"/>
      <c r="PLU220" s="1535"/>
      <c r="PLV220" s="1535"/>
      <c r="PLW220" s="1535"/>
      <c r="PLX220" s="1535"/>
      <c r="PLY220" s="1535"/>
      <c r="PLZ220" s="1535"/>
      <c r="PMA220" s="1535"/>
      <c r="PMB220" s="1535"/>
      <c r="PMC220" s="1535"/>
      <c r="PMD220" s="1535"/>
      <c r="PME220" s="1535"/>
      <c r="PMF220" s="1535"/>
      <c r="PMG220" s="1535"/>
      <c r="PMH220" s="1535"/>
      <c r="PMI220" s="1535"/>
      <c r="PMJ220" s="1535"/>
      <c r="PMK220" s="1535"/>
      <c r="PML220" s="1535"/>
      <c r="PMM220" s="1535"/>
      <c r="PMN220" s="1535"/>
      <c r="PMO220" s="1535"/>
      <c r="PMP220" s="1535"/>
      <c r="PMQ220" s="1535"/>
      <c r="PMR220" s="1535"/>
      <c r="PMS220" s="1535"/>
      <c r="PMT220" s="1535"/>
      <c r="PMU220" s="1535"/>
      <c r="PMV220" s="1535"/>
      <c r="PMW220" s="1535"/>
      <c r="PMX220" s="1535"/>
      <c r="PMY220" s="1535"/>
      <c r="PMZ220" s="1535"/>
      <c r="PNA220" s="1535"/>
      <c r="PNB220" s="1535"/>
      <c r="PNC220" s="1535"/>
      <c r="PND220" s="1535"/>
      <c r="PNE220" s="1535"/>
      <c r="PNF220" s="1535"/>
      <c r="PNG220" s="1535"/>
      <c r="PNH220" s="1535"/>
      <c r="PNI220" s="1535"/>
      <c r="PNJ220" s="1535"/>
      <c r="PNK220" s="1535"/>
      <c r="PNL220" s="1535"/>
      <c r="PNM220" s="1535"/>
      <c r="PNN220" s="1535"/>
      <c r="PNO220" s="1535"/>
      <c r="PNP220" s="1535"/>
      <c r="PNQ220" s="1535"/>
      <c r="PNR220" s="1535"/>
      <c r="PNS220" s="1535"/>
      <c r="PNT220" s="1535"/>
      <c r="PNU220" s="1535"/>
      <c r="PNV220" s="1535"/>
      <c r="PNW220" s="1535"/>
      <c r="PNX220" s="1535"/>
      <c r="PNY220" s="1535"/>
      <c r="PNZ220" s="1535"/>
      <c r="POA220" s="1535"/>
      <c r="POB220" s="1535"/>
      <c r="POC220" s="1535"/>
      <c r="POD220" s="1535"/>
      <c r="POE220" s="1535"/>
      <c r="POF220" s="1535"/>
      <c r="POG220" s="1535"/>
      <c r="POH220" s="1535"/>
      <c r="POI220" s="1535"/>
      <c r="POJ220" s="1535"/>
      <c r="POK220" s="1535"/>
      <c r="POL220" s="1535"/>
      <c r="POM220" s="1535"/>
      <c r="PON220" s="1535"/>
      <c r="POO220" s="1535"/>
      <c r="POP220" s="1535"/>
      <c r="POQ220" s="1535"/>
      <c r="POR220" s="1535"/>
      <c r="POS220" s="1535"/>
      <c r="POT220" s="1535"/>
      <c r="POU220" s="1535"/>
      <c r="POV220" s="1535"/>
      <c r="POW220" s="1535"/>
      <c r="POX220" s="1535"/>
      <c r="POY220" s="1535"/>
      <c r="POZ220" s="1535"/>
      <c r="PPA220" s="1535"/>
      <c r="PPB220" s="1535"/>
      <c r="PPC220" s="1535"/>
      <c r="PPD220" s="1535"/>
      <c r="PPE220" s="1535"/>
      <c r="PPF220" s="1535"/>
      <c r="PPG220" s="1535"/>
      <c r="PPH220" s="1535"/>
      <c r="PPI220" s="1535"/>
      <c r="PPJ220" s="1535"/>
      <c r="PPK220" s="1535"/>
      <c r="PPL220" s="1535"/>
      <c r="PPM220" s="1535"/>
      <c r="PPN220" s="1535"/>
      <c r="PPO220" s="1535"/>
      <c r="PPP220" s="1535"/>
      <c r="PPQ220" s="1535"/>
      <c r="PPR220" s="1535"/>
      <c r="PPS220" s="1535"/>
      <c r="PPT220" s="1535"/>
      <c r="PPU220" s="1535"/>
      <c r="PPV220" s="1535"/>
      <c r="PPW220" s="1535"/>
      <c r="PPX220" s="1535"/>
      <c r="PPY220" s="1535"/>
      <c r="PPZ220" s="1535"/>
      <c r="PQA220" s="1535"/>
      <c r="PQB220" s="1535"/>
      <c r="PQC220" s="1535"/>
      <c r="PQD220" s="1535"/>
      <c r="PQE220" s="1535"/>
      <c r="PQF220" s="1535"/>
      <c r="PQG220" s="1535"/>
      <c r="PQH220" s="1535"/>
      <c r="PQI220" s="1535"/>
      <c r="PQJ220" s="1535"/>
      <c r="PQK220" s="1535"/>
      <c r="PQL220" s="1535"/>
      <c r="PQM220" s="1535"/>
      <c r="PQN220" s="1535"/>
      <c r="PQO220" s="1535"/>
      <c r="PQP220" s="1535"/>
      <c r="PQQ220" s="1535"/>
      <c r="PQR220" s="1535"/>
      <c r="PQS220" s="1535"/>
      <c r="PQT220" s="1535"/>
      <c r="PQU220" s="1535"/>
      <c r="PQV220" s="1535"/>
      <c r="PQW220" s="1535"/>
      <c r="PQX220" s="1535"/>
      <c r="PQY220" s="1535"/>
      <c r="PQZ220" s="1535"/>
      <c r="PRA220" s="1535"/>
      <c r="PRB220" s="1535"/>
      <c r="PRC220" s="1535"/>
      <c r="PRD220" s="1535"/>
      <c r="PRE220" s="1535"/>
      <c r="PRF220" s="1535"/>
      <c r="PRG220" s="1535"/>
      <c r="PRH220" s="1535"/>
      <c r="PRI220" s="1535"/>
      <c r="PRJ220" s="1535"/>
      <c r="PRK220" s="1535"/>
      <c r="PRL220" s="1535"/>
      <c r="PRM220" s="1535"/>
      <c r="PRN220" s="1535"/>
      <c r="PRO220" s="1535"/>
      <c r="PRP220" s="1535"/>
      <c r="PRQ220" s="1535"/>
      <c r="PRR220" s="1535"/>
      <c r="PRS220" s="1535"/>
      <c r="PRT220" s="1535"/>
      <c r="PRU220" s="1535"/>
      <c r="PRV220" s="1535"/>
      <c r="PRW220" s="1535"/>
      <c r="PRX220" s="1535"/>
      <c r="PRY220" s="1535"/>
      <c r="PRZ220" s="1535"/>
      <c r="PSA220" s="1535"/>
      <c r="PSB220" s="1535"/>
      <c r="PSC220" s="1535"/>
      <c r="PSD220" s="1535"/>
      <c r="PSE220" s="1535"/>
      <c r="PSF220" s="1535"/>
      <c r="PSG220" s="1535"/>
      <c r="PSH220" s="1535"/>
      <c r="PSI220" s="1535"/>
      <c r="PSJ220" s="1535"/>
      <c r="PSK220" s="1535"/>
      <c r="PSL220" s="1535"/>
      <c r="PSM220" s="1535"/>
      <c r="PSN220" s="1535"/>
      <c r="PSO220" s="1535"/>
      <c r="PSP220" s="1535"/>
      <c r="PSQ220" s="1535"/>
      <c r="PSR220" s="1535"/>
      <c r="PSS220" s="1535"/>
      <c r="PST220" s="1535"/>
      <c r="PSU220" s="1535"/>
      <c r="PSV220" s="1535"/>
      <c r="PSW220" s="1535"/>
      <c r="PSX220" s="1535"/>
      <c r="PSY220" s="1535"/>
      <c r="PSZ220" s="1535"/>
      <c r="PTA220" s="1535"/>
      <c r="PTB220" s="1535"/>
      <c r="PTC220" s="1535"/>
      <c r="PTD220" s="1535"/>
      <c r="PTE220" s="1535"/>
      <c r="PTF220" s="1535"/>
      <c r="PTG220" s="1535"/>
      <c r="PTH220" s="1535"/>
      <c r="PTI220" s="1535"/>
      <c r="PTJ220" s="1535"/>
      <c r="PTK220" s="1535"/>
      <c r="PTL220" s="1535"/>
      <c r="PTM220" s="1535"/>
      <c r="PTN220" s="1535"/>
      <c r="PTO220" s="1535"/>
      <c r="PTP220" s="1535"/>
      <c r="PTQ220" s="1535"/>
      <c r="PTR220" s="1535"/>
      <c r="PTS220" s="1535"/>
      <c r="PTT220" s="1535"/>
      <c r="PTU220" s="1535"/>
      <c r="PTV220" s="1535"/>
      <c r="PTW220" s="1535"/>
      <c r="PTX220" s="1535"/>
      <c r="PTY220" s="1535"/>
      <c r="PTZ220" s="1535"/>
      <c r="PUA220" s="1535"/>
      <c r="PUB220" s="1535"/>
      <c r="PUC220" s="1535"/>
      <c r="PUD220" s="1535"/>
      <c r="PUE220" s="1535"/>
      <c r="PUF220" s="1535"/>
      <c r="PUG220" s="1535"/>
      <c r="PUH220" s="1535"/>
      <c r="PUI220" s="1535"/>
      <c r="PUJ220" s="1535"/>
      <c r="PUK220" s="1535"/>
      <c r="PUL220" s="1535"/>
      <c r="PUM220" s="1535"/>
      <c r="PUN220" s="1535"/>
      <c r="PUO220" s="1535"/>
      <c r="PUP220" s="1535"/>
      <c r="PUQ220" s="1535"/>
      <c r="PUR220" s="1535"/>
      <c r="PUS220" s="1535"/>
      <c r="PUT220" s="1535"/>
      <c r="PUU220" s="1535"/>
      <c r="PUV220" s="1535"/>
      <c r="PUW220" s="1535"/>
      <c r="PUX220" s="1535"/>
      <c r="PUY220" s="1535"/>
      <c r="PUZ220" s="1535"/>
      <c r="PVA220" s="1535"/>
      <c r="PVB220" s="1535"/>
      <c r="PVC220" s="1535"/>
      <c r="PVD220" s="1535"/>
      <c r="PVE220" s="1535"/>
      <c r="PVF220" s="1535"/>
      <c r="PVG220" s="1535"/>
      <c r="PVH220" s="1535"/>
      <c r="PVI220" s="1535"/>
      <c r="PVJ220" s="1535"/>
      <c r="PVK220" s="1535"/>
      <c r="PVL220" s="1535"/>
      <c r="PVM220" s="1535"/>
      <c r="PVN220" s="1535"/>
      <c r="PVO220" s="1535"/>
      <c r="PVP220" s="1535"/>
      <c r="PVQ220" s="1535"/>
      <c r="PVR220" s="1535"/>
      <c r="PVS220" s="1535"/>
      <c r="PVT220" s="1535"/>
      <c r="PVU220" s="1535"/>
      <c r="PVV220" s="1535"/>
      <c r="PVW220" s="1535"/>
      <c r="PVX220" s="1535"/>
      <c r="PVY220" s="1535"/>
      <c r="PVZ220" s="1535"/>
      <c r="PWA220" s="1535"/>
      <c r="PWB220" s="1535"/>
      <c r="PWC220" s="1535"/>
      <c r="PWD220" s="1535"/>
      <c r="PWE220" s="1535"/>
      <c r="PWF220" s="1535"/>
      <c r="PWG220" s="1535"/>
      <c r="PWH220" s="1535"/>
      <c r="PWI220" s="1535"/>
      <c r="PWJ220" s="1535"/>
      <c r="PWK220" s="1535"/>
      <c r="PWL220" s="1535"/>
      <c r="PWM220" s="1535"/>
      <c r="PWN220" s="1535"/>
      <c r="PWO220" s="1535"/>
      <c r="PWP220" s="1535"/>
      <c r="PWQ220" s="1535"/>
      <c r="PWR220" s="1535"/>
      <c r="PWS220" s="1535"/>
      <c r="PWT220" s="1535"/>
      <c r="PWU220" s="1535"/>
      <c r="PWV220" s="1535"/>
      <c r="PWW220" s="1535"/>
      <c r="PWX220" s="1535"/>
      <c r="PWY220" s="1535"/>
      <c r="PWZ220" s="1535"/>
      <c r="PXA220" s="1535"/>
      <c r="PXB220" s="1535"/>
      <c r="PXC220" s="1535"/>
      <c r="PXD220" s="1535"/>
      <c r="PXE220" s="1535"/>
      <c r="PXF220" s="1535"/>
      <c r="PXG220" s="1535"/>
      <c r="PXH220" s="1535"/>
      <c r="PXI220" s="1535"/>
      <c r="PXJ220" s="1535"/>
      <c r="PXK220" s="1535"/>
      <c r="PXL220" s="1535"/>
      <c r="PXM220" s="1535"/>
      <c r="PXN220" s="1535"/>
      <c r="PXO220" s="1535"/>
      <c r="PXP220" s="1535"/>
      <c r="PXQ220" s="1535"/>
      <c r="PXR220" s="1535"/>
      <c r="PXS220" s="1535"/>
      <c r="PXT220" s="1535"/>
      <c r="PXU220" s="1535"/>
      <c r="PXV220" s="1535"/>
      <c r="PXW220" s="1535"/>
      <c r="PXX220" s="1535"/>
      <c r="PXY220" s="1535"/>
      <c r="PXZ220" s="1535"/>
      <c r="PYA220" s="1535"/>
      <c r="PYB220" s="1535"/>
      <c r="PYC220" s="1535"/>
      <c r="PYD220" s="1535"/>
      <c r="PYE220" s="1535"/>
      <c r="PYF220" s="1535"/>
      <c r="PYG220" s="1535"/>
      <c r="PYH220" s="1535"/>
      <c r="PYI220" s="1535"/>
      <c r="PYJ220" s="1535"/>
      <c r="PYK220" s="1535"/>
      <c r="PYL220" s="1535"/>
      <c r="PYM220" s="1535"/>
      <c r="PYN220" s="1535"/>
      <c r="PYO220" s="1535"/>
      <c r="PYP220" s="1535"/>
      <c r="PYQ220" s="1535"/>
      <c r="PYR220" s="1535"/>
      <c r="PYS220" s="1535"/>
      <c r="PYT220" s="1535"/>
      <c r="PYU220" s="1535"/>
      <c r="PYV220" s="1535"/>
      <c r="PYW220" s="1535"/>
      <c r="PYX220" s="1535"/>
      <c r="PYY220" s="1535"/>
      <c r="PYZ220" s="1535"/>
      <c r="PZA220" s="1535"/>
      <c r="PZB220" s="1535"/>
      <c r="PZC220" s="1535"/>
      <c r="PZD220" s="1535"/>
      <c r="PZE220" s="1535"/>
      <c r="PZF220" s="1535"/>
      <c r="PZG220" s="1535"/>
      <c r="PZH220" s="1535"/>
      <c r="PZI220" s="1535"/>
      <c r="PZJ220" s="1535"/>
      <c r="PZK220" s="1535"/>
      <c r="PZL220" s="1535"/>
      <c r="PZM220" s="1535"/>
      <c r="PZN220" s="1535"/>
      <c r="PZO220" s="1535"/>
      <c r="PZP220" s="1535"/>
      <c r="PZQ220" s="1535"/>
      <c r="PZR220" s="1535"/>
      <c r="PZS220" s="1535"/>
      <c r="PZT220" s="1535"/>
      <c r="PZU220" s="1535"/>
      <c r="PZV220" s="1535"/>
      <c r="PZW220" s="1535"/>
      <c r="PZX220" s="1535"/>
      <c r="PZY220" s="1535"/>
      <c r="PZZ220" s="1535"/>
      <c r="QAA220" s="1535"/>
      <c r="QAB220" s="1535"/>
      <c r="QAC220" s="1535"/>
      <c r="QAD220" s="1535"/>
      <c r="QAE220" s="1535"/>
      <c r="QAF220" s="1535"/>
      <c r="QAG220" s="1535"/>
      <c r="QAH220" s="1535"/>
      <c r="QAI220" s="1535"/>
      <c r="QAJ220" s="1535"/>
      <c r="QAK220" s="1535"/>
      <c r="QAL220" s="1535"/>
      <c r="QAM220" s="1535"/>
      <c r="QAN220" s="1535"/>
      <c r="QAO220" s="1535"/>
      <c r="QAP220" s="1535"/>
      <c r="QAQ220" s="1535"/>
      <c r="QAR220" s="1535"/>
      <c r="QAS220" s="1535"/>
      <c r="QAT220" s="1535"/>
      <c r="QAU220" s="1535"/>
      <c r="QAV220" s="1535"/>
      <c r="QAW220" s="1535"/>
      <c r="QAX220" s="1535"/>
      <c r="QAY220" s="1535"/>
      <c r="QAZ220" s="1535"/>
      <c r="QBA220" s="1535"/>
      <c r="QBB220" s="1535"/>
      <c r="QBC220" s="1535"/>
      <c r="QBD220" s="1535"/>
      <c r="QBE220" s="1535"/>
      <c r="QBF220" s="1535"/>
      <c r="QBG220" s="1535"/>
      <c r="QBH220" s="1535"/>
      <c r="QBI220" s="1535"/>
      <c r="QBJ220" s="1535"/>
      <c r="QBK220" s="1535"/>
      <c r="QBL220" s="1535"/>
      <c r="QBM220" s="1535"/>
      <c r="QBN220" s="1535"/>
      <c r="QBO220" s="1535"/>
      <c r="QBP220" s="1535"/>
      <c r="QBQ220" s="1535"/>
      <c r="QBR220" s="1535"/>
      <c r="QBS220" s="1535"/>
      <c r="QBT220" s="1535"/>
      <c r="QBU220" s="1535"/>
      <c r="QBV220" s="1535"/>
      <c r="QBW220" s="1535"/>
      <c r="QBX220" s="1535"/>
      <c r="QBY220" s="1535"/>
      <c r="QBZ220" s="1535"/>
      <c r="QCA220" s="1535"/>
      <c r="QCB220" s="1535"/>
      <c r="QCC220" s="1535"/>
      <c r="QCD220" s="1535"/>
      <c r="QCE220" s="1535"/>
      <c r="QCF220" s="1535"/>
      <c r="QCG220" s="1535"/>
      <c r="QCH220" s="1535"/>
      <c r="QCI220" s="1535"/>
      <c r="QCJ220" s="1535"/>
      <c r="QCK220" s="1535"/>
      <c r="QCL220" s="1535"/>
      <c r="QCM220" s="1535"/>
      <c r="QCN220" s="1535"/>
      <c r="QCO220" s="1535"/>
      <c r="QCP220" s="1535"/>
      <c r="QCQ220" s="1535"/>
      <c r="QCR220" s="1535"/>
      <c r="QCS220" s="1535"/>
      <c r="QCT220" s="1535"/>
      <c r="QCU220" s="1535"/>
      <c r="QCV220" s="1535"/>
      <c r="QCW220" s="1535"/>
      <c r="QCX220" s="1535"/>
      <c r="QCY220" s="1535"/>
      <c r="QCZ220" s="1535"/>
      <c r="QDA220" s="1535"/>
      <c r="QDB220" s="1535"/>
      <c r="QDC220" s="1535"/>
      <c r="QDD220" s="1535"/>
      <c r="QDE220" s="1535"/>
      <c r="QDF220" s="1535"/>
      <c r="QDG220" s="1535"/>
      <c r="QDH220" s="1535"/>
      <c r="QDI220" s="1535"/>
      <c r="QDJ220" s="1535"/>
      <c r="QDK220" s="1535"/>
      <c r="QDL220" s="1535"/>
      <c r="QDM220" s="1535"/>
      <c r="QDN220" s="1535"/>
      <c r="QDO220" s="1535"/>
      <c r="QDP220" s="1535"/>
      <c r="QDQ220" s="1535"/>
      <c r="QDR220" s="1535"/>
      <c r="QDS220" s="1535"/>
      <c r="QDT220" s="1535"/>
      <c r="QDU220" s="1535"/>
      <c r="QDV220" s="1535"/>
      <c r="QDW220" s="1535"/>
      <c r="QDX220" s="1535"/>
      <c r="QDY220" s="1535"/>
      <c r="QDZ220" s="1535"/>
      <c r="QEA220" s="1535"/>
      <c r="QEB220" s="1535"/>
      <c r="QEC220" s="1535"/>
      <c r="QED220" s="1535"/>
      <c r="QEE220" s="1535"/>
      <c r="QEF220" s="1535"/>
      <c r="QEG220" s="1535"/>
      <c r="QEH220" s="1535"/>
      <c r="QEI220" s="1535"/>
      <c r="QEJ220" s="1535"/>
      <c r="QEK220" s="1535"/>
      <c r="QEL220" s="1535"/>
      <c r="QEM220" s="1535"/>
      <c r="QEN220" s="1535"/>
      <c r="QEO220" s="1535"/>
      <c r="QEP220" s="1535"/>
      <c r="QEQ220" s="1535"/>
      <c r="QER220" s="1535"/>
      <c r="QES220" s="1535"/>
      <c r="QET220" s="1535"/>
      <c r="QEU220" s="1535"/>
      <c r="QEV220" s="1535"/>
      <c r="QEW220" s="1535"/>
      <c r="QEX220" s="1535"/>
      <c r="QEY220" s="1535"/>
      <c r="QEZ220" s="1535"/>
      <c r="QFA220" s="1535"/>
      <c r="QFB220" s="1535"/>
      <c r="QFC220" s="1535"/>
      <c r="QFD220" s="1535"/>
      <c r="QFE220" s="1535"/>
      <c r="QFF220" s="1535"/>
      <c r="QFG220" s="1535"/>
      <c r="QFH220" s="1535"/>
      <c r="QFI220" s="1535"/>
      <c r="QFJ220" s="1535"/>
      <c r="QFK220" s="1535"/>
      <c r="QFL220" s="1535"/>
      <c r="QFM220" s="1535"/>
      <c r="QFN220" s="1535"/>
      <c r="QFO220" s="1535"/>
      <c r="QFP220" s="1535"/>
      <c r="QFQ220" s="1535"/>
      <c r="QFR220" s="1535"/>
      <c r="QFS220" s="1535"/>
      <c r="QFT220" s="1535"/>
      <c r="QFU220" s="1535"/>
      <c r="QFV220" s="1535"/>
      <c r="QFW220" s="1535"/>
      <c r="QFX220" s="1535"/>
      <c r="QFY220" s="1535"/>
      <c r="QFZ220" s="1535"/>
      <c r="QGA220" s="1535"/>
      <c r="QGB220" s="1535"/>
      <c r="QGC220" s="1535"/>
      <c r="QGD220" s="1535"/>
      <c r="QGE220" s="1535"/>
      <c r="QGF220" s="1535"/>
      <c r="QGG220" s="1535"/>
      <c r="QGH220" s="1535"/>
      <c r="QGI220" s="1535"/>
      <c r="QGJ220" s="1535"/>
      <c r="QGK220" s="1535"/>
      <c r="QGL220" s="1535"/>
      <c r="QGM220" s="1535"/>
      <c r="QGN220" s="1535"/>
      <c r="QGO220" s="1535"/>
      <c r="QGP220" s="1535"/>
      <c r="QGQ220" s="1535"/>
      <c r="QGR220" s="1535"/>
      <c r="QGS220" s="1535"/>
      <c r="QGT220" s="1535"/>
      <c r="QGU220" s="1535"/>
      <c r="QGV220" s="1535"/>
      <c r="QGW220" s="1535"/>
      <c r="QGX220" s="1535"/>
      <c r="QGY220" s="1535"/>
      <c r="QGZ220" s="1535"/>
      <c r="QHA220" s="1535"/>
      <c r="QHB220" s="1535"/>
      <c r="QHC220" s="1535"/>
      <c r="QHD220" s="1535"/>
      <c r="QHE220" s="1535"/>
      <c r="QHF220" s="1535"/>
      <c r="QHG220" s="1535"/>
      <c r="QHH220" s="1535"/>
      <c r="QHI220" s="1535"/>
      <c r="QHJ220" s="1535"/>
      <c r="QHK220" s="1535"/>
      <c r="QHL220" s="1535"/>
      <c r="QHM220" s="1535"/>
      <c r="QHN220" s="1535"/>
      <c r="QHO220" s="1535"/>
      <c r="QHP220" s="1535"/>
      <c r="QHQ220" s="1535"/>
      <c r="QHR220" s="1535"/>
      <c r="QHS220" s="1535"/>
      <c r="QHT220" s="1535"/>
      <c r="QHU220" s="1535"/>
      <c r="QHV220" s="1535"/>
      <c r="QHW220" s="1535"/>
      <c r="QHX220" s="1535"/>
      <c r="QHY220" s="1535"/>
      <c r="QHZ220" s="1535"/>
      <c r="QIA220" s="1535"/>
      <c r="QIB220" s="1535"/>
      <c r="QIC220" s="1535"/>
      <c r="QID220" s="1535"/>
      <c r="QIE220" s="1535"/>
      <c r="QIF220" s="1535"/>
      <c r="QIG220" s="1535"/>
      <c r="QIH220" s="1535"/>
      <c r="QII220" s="1535"/>
      <c r="QIJ220" s="1535"/>
      <c r="QIK220" s="1535"/>
      <c r="QIL220" s="1535"/>
      <c r="QIM220" s="1535"/>
      <c r="QIN220" s="1535"/>
      <c r="QIO220" s="1535"/>
      <c r="QIP220" s="1535"/>
      <c r="QIQ220" s="1535"/>
      <c r="QIR220" s="1535"/>
      <c r="QIS220" s="1535"/>
      <c r="QIT220" s="1535"/>
      <c r="QIU220" s="1535"/>
      <c r="QIV220" s="1535"/>
      <c r="QIW220" s="1535"/>
      <c r="QIX220" s="1535"/>
      <c r="QIY220" s="1535"/>
      <c r="QIZ220" s="1535"/>
      <c r="QJA220" s="1535"/>
      <c r="QJB220" s="1535"/>
      <c r="QJC220" s="1535"/>
      <c r="QJD220" s="1535"/>
      <c r="QJE220" s="1535"/>
      <c r="QJF220" s="1535"/>
      <c r="QJG220" s="1535"/>
      <c r="QJH220" s="1535"/>
      <c r="QJI220" s="1535"/>
      <c r="QJJ220" s="1535"/>
      <c r="QJK220" s="1535"/>
      <c r="QJL220" s="1535"/>
      <c r="QJM220" s="1535"/>
      <c r="QJN220" s="1535"/>
      <c r="QJO220" s="1535"/>
      <c r="QJP220" s="1535"/>
      <c r="QJQ220" s="1535"/>
      <c r="QJR220" s="1535"/>
      <c r="QJS220" s="1535"/>
      <c r="QJT220" s="1535"/>
      <c r="QJU220" s="1535"/>
      <c r="QJV220" s="1535"/>
      <c r="QJW220" s="1535"/>
      <c r="QJX220" s="1535"/>
      <c r="QJY220" s="1535"/>
      <c r="QJZ220" s="1535"/>
      <c r="QKA220" s="1535"/>
      <c r="QKB220" s="1535"/>
      <c r="QKC220" s="1535"/>
      <c r="QKD220" s="1535"/>
      <c r="QKE220" s="1535"/>
      <c r="QKF220" s="1535"/>
      <c r="QKG220" s="1535"/>
      <c r="QKH220" s="1535"/>
      <c r="QKI220" s="1535"/>
      <c r="QKJ220" s="1535"/>
      <c r="QKK220" s="1535"/>
      <c r="QKL220" s="1535"/>
      <c r="QKM220" s="1535"/>
      <c r="QKN220" s="1535"/>
      <c r="QKO220" s="1535"/>
      <c r="QKP220" s="1535"/>
      <c r="QKQ220" s="1535"/>
      <c r="QKR220" s="1535"/>
      <c r="QKS220" s="1535"/>
      <c r="QKT220" s="1535"/>
      <c r="QKU220" s="1535"/>
      <c r="QKV220" s="1535"/>
      <c r="QKW220" s="1535"/>
      <c r="QKX220" s="1535"/>
      <c r="QKY220" s="1535"/>
      <c r="QKZ220" s="1535"/>
      <c r="QLA220" s="1535"/>
      <c r="QLB220" s="1535"/>
      <c r="QLC220" s="1535"/>
      <c r="QLD220" s="1535"/>
      <c r="QLE220" s="1535"/>
      <c r="QLF220" s="1535"/>
      <c r="QLG220" s="1535"/>
      <c r="QLH220" s="1535"/>
      <c r="QLI220" s="1535"/>
      <c r="QLJ220" s="1535"/>
      <c r="QLK220" s="1535"/>
      <c r="QLL220" s="1535"/>
      <c r="QLM220" s="1535"/>
      <c r="QLN220" s="1535"/>
      <c r="QLO220" s="1535"/>
      <c r="QLP220" s="1535"/>
      <c r="QLQ220" s="1535"/>
      <c r="QLR220" s="1535"/>
      <c r="QLS220" s="1535"/>
      <c r="QLT220" s="1535"/>
      <c r="QLU220" s="1535"/>
      <c r="QLV220" s="1535"/>
      <c r="QLW220" s="1535"/>
      <c r="QLX220" s="1535"/>
      <c r="QLY220" s="1535"/>
      <c r="QLZ220" s="1535"/>
      <c r="QMA220" s="1535"/>
      <c r="QMB220" s="1535"/>
      <c r="QMC220" s="1535"/>
      <c r="QMD220" s="1535"/>
      <c r="QME220" s="1535"/>
      <c r="QMF220" s="1535"/>
      <c r="QMG220" s="1535"/>
      <c r="QMH220" s="1535"/>
      <c r="QMI220" s="1535"/>
      <c r="QMJ220" s="1535"/>
      <c r="QMK220" s="1535"/>
      <c r="QML220" s="1535"/>
      <c r="QMM220" s="1535"/>
      <c r="QMN220" s="1535"/>
      <c r="QMO220" s="1535"/>
      <c r="QMP220" s="1535"/>
      <c r="QMQ220" s="1535"/>
      <c r="QMR220" s="1535"/>
      <c r="QMS220" s="1535"/>
      <c r="QMT220" s="1535"/>
      <c r="QMU220" s="1535"/>
      <c r="QMV220" s="1535"/>
      <c r="QMW220" s="1535"/>
      <c r="QMX220" s="1535"/>
      <c r="QMY220" s="1535"/>
      <c r="QMZ220" s="1535"/>
      <c r="QNA220" s="1535"/>
      <c r="QNB220" s="1535"/>
      <c r="QNC220" s="1535"/>
      <c r="QND220" s="1535"/>
      <c r="QNE220" s="1535"/>
      <c r="QNF220" s="1535"/>
      <c r="QNG220" s="1535"/>
      <c r="QNH220" s="1535"/>
      <c r="QNI220" s="1535"/>
      <c r="QNJ220" s="1535"/>
      <c r="QNK220" s="1535"/>
      <c r="QNL220" s="1535"/>
      <c r="QNM220" s="1535"/>
      <c r="QNN220" s="1535"/>
      <c r="QNO220" s="1535"/>
      <c r="QNP220" s="1535"/>
      <c r="QNQ220" s="1535"/>
      <c r="QNR220" s="1535"/>
      <c r="QNS220" s="1535"/>
      <c r="QNT220" s="1535"/>
      <c r="QNU220" s="1535"/>
      <c r="QNV220" s="1535"/>
      <c r="QNW220" s="1535"/>
      <c r="QNX220" s="1535"/>
      <c r="QNY220" s="1535"/>
      <c r="QNZ220" s="1535"/>
      <c r="QOA220" s="1535"/>
      <c r="QOB220" s="1535"/>
      <c r="QOC220" s="1535"/>
      <c r="QOD220" s="1535"/>
      <c r="QOE220" s="1535"/>
      <c r="QOF220" s="1535"/>
      <c r="QOG220" s="1535"/>
      <c r="QOH220" s="1535"/>
      <c r="QOI220" s="1535"/>
      <c r="QOJ220" s="1535"/>
      <c r="QOK220" s="1535"/>
      <c r="QOL220" s="1535"/>
      <c r="QOM220" s="1535"/>
      <c r="QON220" s="1535"/>
      <c r="QOO220" s="1535"/>
      <c r="QOP220" s="1535"/>
      <c r="QOQ220" s="1535"/>
      <c r="QOR220" s="1535"/>
      <c r="QOS220" s="1535"/>
      <c r="QOT220" s="1535"/>
      <c r="QOU220" s="1535"/>
      <c r="QOV220" s="1535"/>
      <c r="QOW220" s="1535"/>
      <c r="QOX220" s="1535"/>
      <c r="QOY220" s="1535"/>
      <c r="QOZ220" s="1535"/>
      <c r="QPA220" s="1535"/>
      <c r="QPB220" s="1535"/>
      <c r="QPC220" s="1535"/>
      <c r="QPD220" s="1535"/>
      <c r="QPE220" s="1535"/>
      <c r="QPF220" s="1535"/>
      <c r="QPG220" s="1535"/>
      <c r="QPH220" s="1535"/>
      <c r="QPI220" s="1535"/>
      <c r="QPJ220" s="1535"/>
      <c r="QPK220" s="1535"/>
      <c r="QPL220" s="1535"/>
      <c r="QPM220" s="1535"/>
      <c r="QPN220" s="1535"/>
      <c r="QPO220" s="1535"/>
      <c r="QPP220" s="1535"/>
      <c r="QPQ220" s="1535"/>
      <c r="QPR220" s="1535"/>
      <c r="QPS220" s="1535"/>
      <c r="QPT220" s="1535"/>
      <c r="QPU220" s="1535"/>
      <c r="QPV220" s="1535"/>
      <c r="QPW220" s="1535"/>
      <c r="QPX220" s="1535"/>
      <c r="QPY220" s="1535"/>
      <c r="QPZ220" s="1535"/>
      <c r="QQA220" s="1535"/>
      <c r="QQB220" s="1535"/>
      <c r="QQC220" s="1535"/>
      <c r="QQD220" s="1535"/>
      <c r="QQE220" s="1535"/>
      <c r="QQF220" s="1535"/>
      <c r="QQG220" s="1535"/>
      <c r="QQH220" s="1535"/>
      <c r="QQI220" s="1535"/>
      <c r="QQJ220" s="1535"/>
      <c r="QQK220" s="1535"/>
      <c r="QQL220" s="1535"/>
      <c r="QQM220" s="1535"/>
      <c r="QQN220" s="1535"/>
      <c r="QQO220" s="1535"/>
      <c r="QQP220" s="1535"/>
      <c r="QQQ220" s="1535"/>
      <c r="QQR220" s="1535"/>
      <c r="QQS220" s="1535"/>
      <c r="QQT220" s="1535"/>
      <c r="QQU220" s="1535"/>
      <c r="QQV220" s="1535"/>
      <c r="QQW220" s="1535"/>
      <c r="QQX220" s="1535"/>
      <c r="QQY220" s="1535"/>
      <c r="QQZ220" s="1535"/>
      <c r="QRA220" s="1535"/>
      <c r="QRB220" s="1535"/>
      <c r="QRC220" s="1535"/>
      <c r="QRD220" s="1535"/>
      <c r="QRE220" s="1535"/>
      <c r="QRF220" s="1535"/>
      <c r="QRG220" s="1535"/>
      <c r="QRH220" s="1535"/>
      <c r="QRI220" s="1535"/>
      <c r="QRJ220" s="1535"/>
      <c r="QRK220" s="1535"/>
      <c r="QRL220" s="1535"/>
      <c r="QRM220" s="1535"/>
      <c r="QRN220" s="1535"/>
      <c r="QRO220" s="1535"/>
      <c r="QRP220" s="1535"/>
      <c r="QRQ220" s="1535"/>
      <c r="QRR220" s="1535"/>
      <c r="QRS220" s="1535"/>
      <c r="QRT220" s="1535"/>
      <c r="QRU220" s="1535"/>
      <c r="QRV220" s="1535"/>
      <c r="QRW220" s="1535"/>
      <c r="QRX220" s="1535"/>
      <c r="QRY220" s="1535"/>
      <c r="QRZ220" s="1535"/>
      <c r="QSA220" s="1535"/>
      <c r="QSB220" s="1535"/>
      <c r="QSC220" s="1535"/>
      <c r="QSD220" s="1535"/>
      <c r="QSE220" s="1535"/>
      <c r="QSF220" s="1535"/>
      <c r="QSG220" s="1535"/>
      <c r="QSH220" s="1535"/>
      <c r="QSI220" s="1535"/>
      <c r="QSJ220" s="1535"/>
      <c r="QSK220" s="1535"/>
      <c r="QSL220" s="1535"/>
      <c r="QSM220" s="1535"/>
      <c r="QSN220" s="1535"/>
      <c r="QSO220" s="1535"/>
      <c r="QSP220" s="1535"/>
      <c r="QSQ220" s="1535"/>
      <c r="QSR220" s="1535"/>
      <c r="QSS220" s="1535"/>
      <c r="QST220" s="1535"/>
      <c r="QSU220" s="1535"/>
      <c r="QSV220" s="1535"/>
      <c r="QSW220" s="1535"/>
      <c r="QSX220" s="1535"/>
      <c r="QSY220" s="1535"/>
      <c r="QSZ220" s="1535"/>
      <c r="QTA220" s="1535"/>
      <c r="QTB220" s="1535"/>
      <c r="QTC220" s="1535"/>
      <c r="QTD220" s="1535"/>
      <c r="QTE220" s="1535"/>
      <c r="QTF220" s="1535"/>
      <c r="QTG220" s="1535"/>
      <c r="QTH220" s="1535"/>
      <c r="QTI220" s="1535"/>
      <c r="QTJ220" s="1535"/>
      <c r="QTK220" s="1535"/>
      <c r="QTL220" s="1535"/>
      <c r="QTM220" s="1535"/>
      <c r="QTN220" s="1535"/>
      <c r="QTO220" s="1535"/>
      <c r="QTP220" s="1535"/>
      <c r="QTQ220" s="1535"/>
      <c r="QTR220" s="1535"/>
      <c r="QTS220" s="1535"/>
      <c r="QTT220" s="1535"/>
      <c r="QTU220" s="1535"/>
      <c r="QTV220" s="1535"/>
      <c r="QTW220" s="1535"/>
      <c r="QTX220" s="1535"/>
      <c r="QTY220" s="1535"/>
      <c r="QTZ220" s="1535"/>
      <c r="QUA220" s="1535"/>
      <c r="QUB220" s="1535"/>
      <c r="QUC220" s="1535"/>
      <c r="QUD220" s="1535"/>
      <c r="QUE220" s="1535"/>
      <c r="QUF220" s="1535"/>
      <c r="QUG220" s="1535"/>
      <c r="QUH220" s="1535"/>
      <c r="QUI220" s="1535"/>
      <c r="QUJ220" s="1535"/>
      <c r="QUK220" s="1535"/>
      <c r="QUL220" s="1535"/>
      <c r="QUM220" s="1535"/>
      <c r="QUN220" s="1535"/>
      <c r="QUO220" s="1535"/>
      <c r="QUP220" s="1535"/>
      <c r="QUQ220" s="1535"/>
      <c r="QUR220" s="1535"/>
      <c r="QUS220" s="1535"/>
      <c r="QUT220" s="1535"/>
      <c r="QUU220" s="1535"/>
      <c r="QUV220" s="1535"/>
      <c r="QUW220" s="1535"/>
      <c r="QUX220" s="1535"/>
      <c r="QUY220" s="1535"/>
      <c r="QUZ220" s="1535"/>
      <c r="QVA220" s="1535"/>
      <c r="QVB220" s="1535"/>
      <c r="QVC220" s="1535"/>
      <c r="QVD220" s="1535"/>
      <c r="QVE220" s="1535"/>
      <c r="QVF220" s="1535"/>
      <c r="QVG220" s="1535"/>
      <c r="QVH220" s="1535"/>
      <c r="QVI220" s="1535"/>
      <c r="QVJ220" s="1535"/>
      <c r="QVK220" s="1535"/>
      <c r="QVL220" s="1535"/>
      <c r="QVM220" s="1535"/>
      <c r="QVN220" s="1535"/>
      <c r="QVO220" s="1535"/>
      <c r="QVP220" s="1535"/>
      <c r="QVQ220" s="1535"/>
      <c r="QVR220" s="1535"/>
      <c r="QVS220" s="1535"/>
      <c r="QVT220" s="1535"/>
      <c r="QVU220" s="1535"/>
      <c r="QVV220" s="1535"/>
      <c r="QVW220" s="1535"/>
      <c r="QVX220" s="1535"/>
      <c r="QVY220" s="1535"/>
      <c r="QVZ220" s="1535"/>
      <c r="QWA220" s="1535"/>
      <c r="QWB220" s="1535"/>
      <c r="QWC220" s="1535"/>
      <c r="QWD220" s="1535"/>
      <c r="QWE220" s="1535"/>
      <c r="QWF220" s="1535"/>
      <c r="QWG220" s="1535"/>
      <c r="QWH220" s="1535"/>
      <c r="QWI220" s="1535"/>
      <c r="QWJ220" s="1535"/>
      <c r="QWK220" s="1535"/>
      <c r="QWL220" s="1535"/>
      <c r="QWM220" s="1535"/>
      <c r="QWN220" s="1535"/>
      <c r="QWO220" s="1535"/>
      <c r="QWP220" s="1535"/>
      <c r="QWQ220" s="1535"/>
      <c r="QWR220" s="1535"/>
      <c r="QWS220" s="1535"/>
      <c r="QWT220" s="1535"/>
      <c r="QWU220" s="1535"/>
      <c r="QWV220" s="1535"/>
      <c r="QWW220" s="1535"/>
      <c r="QWX220" s="1535"/>
      <c r="QWY220" s="1535"/>
      <c r="QWZ220" s="1535"/>
      <c r="QXA220" s="1535"/>
      <c r="QXB220" s="1535"/>
      <c r="QXC220" s="1535"/>
      <c r="QXD220" s="1535"/>
      <c r="QXE220" s="1535"/>
      <c r="QXF220" s="1535"/>
      <c r="QXG220" s="1535"/>
      <c r="QXH220" s="1535"/>
      <c r="QXI220" s="1535"/>
      <c r="QXJ220" s="1535"/>
      <c r="QXK220" s="1535"/>
      <c r="QXL220" s="1535"/>
      <c r="QXM220" s="1535"/>
      <c r="QXN220" s="1535"/>
      <c r="QXO220" s="1535"/>
      <c r="QXP220" s="1535"/>
      <c r="QXQ220" s="1535"/>
      <c r="QXR220" s="1535"/>
      <c r="QXS220" s="1535"/>
      <c r="QXT220" s="1535"/>
      <c r="QXU220" s="1535"/>
      <c r="QXV220" s="1535"/>
      <c r="QXW220" s="1535"/>
      <c r="QXX220" s="1535"/>
      <c r="QXY220" s="1535"/>
      <c r="QXZ220" s="1535"/>
      <c r="QYA220" s="1535"/>
      <c r="QYB220" s="1535"/>
      <c r="QYC220" s="1535"/>
      <c r="QYD220" s="1535"/>
      <c r="QYE220" s="1535"/>
      <c r="QYF220" s="1535"/>
      <c r="QYG220" s="1535"/>
      <c r="QYH220" s="1535"/>
      <c r="QYI220" s="1535"/>
      <c r="QYJ220" s="1535"/>
      <c r="QYK220" s="1535"/>
      <c r="QYL220" s="1535"/>
      <c r="QYM220" s="1535"/>
      <c r="QYN220" s="1535"/>
      <c r="QYO220" s="1535"/>
      <c r="QYP220" s="1535"/>
      <c r="QYQ220" s="1535"/>
      <c r="QYR220" s="1535"/>
      <c r="QYS220" s="1535"/>
      <c r="QYT220" s="1535"/>
      <c r="QYU220" s="1535"/>
      <c r="QYV220" s="1535"/>
      <c r="QYW220" s="1535"/>
      <c r="QYX220" s="1535"/>
      <c r="QYY220" s="1535"/>
      <c r="QYZ220" s="1535"/>
      <c r="QZA220" s="1535"/>
      <c r="QZB220" s="1535"/>
      <c r="QZC220" s="1535"/>
      <c r="QZD220" s="1535"/>
      <c r="QZE220" s="1535"/>
      <c r="QZF220" s="1535"/>
      <c r="QZG220" s="1535"/>
      <c r="QZH220" s="1535"/>
      <c r="QZI220" s="1535"/>
      <c r="QZJ220" s="1535"/>
      <c r="QZK220" s="1535"/>
      <c r="QZL220" s="1535"/>
      <c r="QZM220" s="1535"/>
      <c r="QZN220" s="1535"/>
      <c r="QZO220" s="1535"/>
      <c r="QZP220" s="1535"/>
      <c r="QZQ220" s="1535"/>
      <c r="QZR220" s="1535"/>
      <c r="QZS220" s="1535"/>
      <c r="QZT220" s="1535"/>
      <c r="QZU220" s="1535"/>
      <c r="QZV220" s="1535"/>
      <c r="QZW220" s="1535"/>
      <c r="QZX220" s="1535"/>
      <c r="QZY220" s="1535"/>
      <c r="QZZ220" s="1535"/>
      <c r="RAA220" s="1535"/>
      <c r="RAB220" s="1535"/>
      <c r="RAC220" s="1535"/>
      <c r="RAD220" s="1535"/>
      <c r="RAE220" s="1535"/>
      <c r="RAF220" s="1535"/>
      <c r="RAG220" s="1535"/>
      <c r="RAH220" s="1535"/>
      <c r="RAI220" s="1535"/>
      <c r="RAJ220" s="1535"/>
      <c r="RAK220" s="1535"/>
      <c r="RAL220" s="1535"/>
      <c r="RAM220" s="1535"/>
      <c r="RAN220" s="1535"/>
      <c r="RAO220" s="1535"/>
      <c r="RAP220" s="1535"/>
      <c r="RAQ220" s="1535"/>
      <c r="RAR220" s="1535"/>
      <c r="RAS220" s="1535"/>
      <c r="RAT220" s="1535"/>
      <c r="RAU220" s="1535"/>
      <c r="RAV220" s="1535"/>
      <c r="RAW220" s="1535"/>
      <c r="RAX220" s="1535"/>
      <c r="RAY220" s="1535"/>
      <c r="RAZ220" s="1535"/>
      <c r="RBA220" s="1535"/>
      <c r="RBB220" s="1535"/>
      <c r="RBC220" s="1535"/>
      <c r="RBD220" s="1535"/>
      <c r="RBE220" s="1535"/>
      <c r="RBF220" s="1535"/>
      <c r="RBG220" s="1535"/>
      <c r="RBH220" s="1535"/>
      <c r="RBI220" s="1535"/>
      <c r="RBJ220" s="1535"/>
      <c r="RBK220" s="1535"/>
      <c r="RBL220" s="1535"/>
      <c r="RBM220" s="1535"/>
      <c r="RBN220" s="1535"/>
      <c r="RBO220" s="1535"/>
      <c r="RBP220" s="1535"/>
      <c r="RBQ220" s="1535"/>
      <c r="RBR220" s="1535"/>
      <c r="RBS220" s="1535"/>
      <c r="RBT220" s="1535"/>
      <c r="RBU220" s="1535"/>
      <c r="RBV220" s="1535"/>
      <c r="RBW220" s="1535"/>
      <c r="RBX220" s="1535"/>
      <c r="RBY220" s="1535"/>
      <c r="RBZ220" s="1535"/>
      <c r="RCA220" s="1535"/>
      <c r="RCB220" s="1535"/>
      <c r="RCC220" s="1535"/>
      <c r="RCD220" s="1535"/>
      <c r="RCE220" s="1535"/>
      <c r="RCF220" s="1535"/>
      <c r="RCG220" s="1535"/>
      <c r="RCH220" s="1535"/>
      <c r="RCI220" s="1535"/>
      <c r="RCJ220" s="1535"/>
      <c r="RCK220" s="1535"/>
      <c r="RCL220" s="1535"/>
      <c r="RCM220" s="1535"/>
      <c r="RCN220" s="1535"/>
      <c r="RCO220" s="1535"/>
      <c r="RCP220" s="1535"/>
      <c r="RCQ220" s="1535"/>
      <c r="RCR220" s="1535"/>
      <c r="RCS220" s="1535"/>
      <c r="RCT220" s="1535"/>
      <c r="RCU220" s="1535"/>
      <c r="RCV220" s="1535"/>
      <c r="RCW220" s="1535"/>
      <c r="RCX220" s="1535"/>
      <c r="RCY220" s="1535"/>
      <c r="RCZ220" s="1535"/>
      <c r="RDA220" s="1535"/>
      <c r="RDB220" s="1535"/>
      <c r="RDC220" s="1535"/>
      <c r="RDD220" s="1535"/>
      <c r="RDE220" s="1535"/>
      <c r="RDF220" s="1535"/>
      <c r="RDG220" s="1535"/>
      <c r="RDH220" s="1535"/>
      <c r="RDI220" s="1535"/>
      <c r="RDJ220" s="1535"/>
      <c r="RDK220" s="1535"/>
      <c r="RDL220" s="1535"/>
      <c r="RDM220" s="1535"/>
      <c r="RDN220" s="1535"/>
      <c r="RDO220" s="1535"/>
      <c r="RDP220" s="1535"/>
      <c r="RDQ220" s="1535"/>
      <c r="RDR220" s="1535"/>
      <c r="RDS220" s="1535"/>
      <c r="RDT220" s="1535"/>
      <c r="RDU220" s="1535"/>
      <c r="RDV220" s="1535"/>
      <c r="RDW220" s="1535"/>
      <c r="RDX220" s="1535"/>
      <c r="RDY220" s="1535"/>
      <c r="RDZ220" s="1535"/>
      <c r="REA220" s="1535"/>
      <c r="REB220" s="1535"/>
      <c r="REC220" s="1535"/>
      <c r="RED220" s="1535"/>
      <c r="REE220" s="1535"/>
      <c r="REF220" s="1535"/>
      <c r="REG220" s="1535"/>
      <c r="REH220" s="1535"/>
      <c r="REI220" s="1535"/>
      <c r="REJ220" s="1535"/>
      <c r="REK220" s="1535"/>
      <c r="REL220" s="1535"/>
      <c r="REM220" s="1535"/>
      <c r="REN220" s="1535"/>
      <c r="REO220" s="1535"/>
      <c r="REP220" s="1535"/>
      <c r="REQ220" s="1535"/>
      <c r="RER220" s="1535"/>
      <c r="RES220" s="1535"/>
      <c r="RET220" s="1535"/>
      <c r="REU220" s="1535"/>
      <c r="REV220" s="1535"/>
      <c r="REW220" s="1535"/>
      <c r="REX220" s="1535"/>
      <c r="REY220" s="1535"/>
      <c r="REZ220" s="1535"/>
      <c r="RFA220" s="1535"/>
      <c r="RFB220" s="1535"/>
      <c r="RFC220" s="1535"/>
      <c r="RFD220" s="1535"/>
      <c r="RFE220" s="1535"/>
      <c r="RFF220" s="1535"/>
      <c r="RFG220" s="1535"/>
      <c r="RFH220" s="1535"/>
      <c r="RFI220" s="1535"/>
      <c r="RFJ220" s="1535"/>
      <c r="RFK220" s="1535"/>
      <c r="RFL220" s="1535"/>
      <c r="RFM220" s="1535"/>
      <c r="RFN220" s="1535"/>
      <c r="RFO220" s="1535"/>
      <c r="RFP220" s="1535"/>
      <c r="RFQ220" s="1535"/>
      <c r="RFR220" s="1535"/>
      <c r="RFS220" s="1535"/>
      <c r="RFT220" s="1535"/>
      <c r="RFU220" s="1535"/>
      <c r="RFV220" s="1535"/>
      <c r="RFW220" s="1535"/>
      <c r="RFX220" s="1535"/>
      <c r="RFY220" s="1535"/>
      <c r="RFZ220" s="1535"/>
      <c r="RGA220" s="1535"/>
      <c r="RGB220" s="1535"/>
      <c r="RGC220" s="1535"/>
      <c r="RGD220" s="1535"/>
      <c r="RGE220" s="1535"/>
      <c r="RGF220" s="1535"/>
      <c r="RGG220" s="1535"/>
      <c r="RGH220" s="1535"/>
      <c r="RGI220" s="1535"/>
      <c r="RGJ220" s="1535"/>
      <c r="RGK220" s="1535"/>
      <c r="RGL220" s="1535"/>
      <c r="RGM220" s="1535"/>
      <c r="RGN220" s="1535"/>
      <c r="RGO220" s="1535"/>
      <c r="RGP220" s="1535"/>
      <c r="RGQ220" s="1535"/>
      <c r="RGR220" s="1535"/>
      <c r="RGS220" s="1535"/>
      <c r="RGT220" s="1535"/>
      <c r="RGU220" s="1535"/>
      <c r="RGV220" s="1535"/>
      <c r="RGW220" s="1535"/>
      <c r="RGX220" s="1535"/>
      <c r="RGY220" s="1535"/>
      <c r="RGZ220" s="1535"/>
      <c r="RHA220" s="1535"/>
      <c r="RHB220" s="1535"/>
      <c r="RHC220" s="1535"/>
      <c r="RHD220" s="1535"/>
      <c r="RHE220" s="1535"/>
      <c r="RHF220" s="1535"/>
      <c r="RHG220" s="1535"/>
      <c r="RHH220" s="1535"/>
      <c r="RHI220" s="1535"/>
      <c r="RHJ220" s="1535"/>
      <c r="RHK220" s="1535"/>
      <c r="RHL220" s="1535"/>
      <c r="RHM220" s="1535"/>
      <c r="RHN220" s="1535"/>
      <c r="RHO220" s="1535"/>
      <c r="RHP220" s="1535"/>
      <c r="RHQ220" s="1535"/>
      <c r="RHR220" s="1535"/>
      <c r="RHS220" s="1535"/>
      <c r="RHT220" s="1535"/>
      <c r="RHU220" s="1535"/>
      <c r="RHV220" s="1535"/>
      <c r="RHW220" s="1535"/>
      <c r="RHX220" s="1535"/>
      <c r="RHY220" s="1535"/>
      <c r="RHZ220" s="1535"/>
      <c r="RIA220" s="1535"/>
      <c r="RIB220" s="1535"/>
      <c r="RIC220" s="1535"/>
      <c r="RID220" s="1535"/>
      <c r="RIE220" s="1535"/>
      <c r="RIF220" s="1535"/>
      <c r="RIG220" s="1535"/>
      <c r="RIH220" s="1535"/>
      <c r="RII220" s="1535"/>
      <c r="RIJ220" s="1535"/>
      <c r="RIK220" s="1535"/>
      <c r="RIL220" s="1535"/>
      <c r="RIM220" s="1535"/>
      <c r="RIN220" s="1535"/>
      <c r="RIO220" s="1535"/>
      <c r="RIP220" s="1535"/>
      <c r="RIQ220" s="1535"/>
      <c r="RIR220" s="1535"/>
      <c r="RIS220" s="1535"/>
      <c r="RIT220" s="1535"/>
      <c r="RIU220" s="1535"/>
      <c r="RIV220" s="1535"/>
      <c r="RIW220" s="1535"/>
      <c r="RIX220" s="1535"/>
      <c r="RIY220" s="1535"/>
      <c r="RIZ220" s="1535"/>
      <c r="RJA220" s="1535"/>
      <c r="RJB220" s="1535"/>
      <c r="RJC220" s="1535"/>
      <c r="RJD220" s="1535"/>
      <c r="RJE220" s="1535"/>
      <c r="RJF220" s="1535"/>
      <c r="RJG220" s="1535"/>
      <c r="RJH220" s="1535"/>
      <c r="RJI220" s="1535"/>
      <c r="RJJ220" s="1535"/>
      <c r="RJK220" s="1535"/>
      <c r="RJL220" s="1535"/>
      <c r="RJM220" s="1535"/>
      <c r="RJN220" s="1535"/>
      <c r="RJO220" s="1535"/>
      <c r="RJP220" s="1535"/>
      <c r="RJQ220" s="1535"/>
      <c r="RJR220" s="1535"/>
      <c r="RJS220" s="1535"/>
      <c r="RJT220" s="1535"/>
      <c r="RJU220" s="1535"/>
      <c r="RJV220" s="1535"/>
      <c r="RJW220" s="1535"/>
      <c r="RJX220" s="1535"/>
      <c r="RJY220" s="1535"/>
      <c r="RJZ220" s="1535"/>
      <c r="RKA220" s="1535"/>
      <c r="RKB220" s="1535"/>
      <c r="RKC220" s="1535"/>
      <c r="RKD220" s="1535"/>
      <c r="RKE220" s="1535"/>
      <c r="RKF220" s="1535"/>
      <c r="RKG220" s="1535"/>
      <c r="RKH220" s="1535"/>
      <c r="RKI220" s="1535"/>
      <c r="RKJ220" s="1535"/>
      <c r="RKK220" s="1535"/>
      <c r="RKL220" s="1535"/>
      <c r="RKM220" s="1535"/>
      <c r="RKN220" s="1535"/>
      <c r="RKO220" s="1535"/>
      <c r="RKP220" s="1535"/>
      <c r="RKQ220" s="1535"/>
      <c r="RKR220" s="1535"/>
      <c r="RKS220" s="1535"/>
      <c r="RKT220" s="1535"/>
      <c r="RKU220" s="1535"/>
      <c r="RKV220" s="1535"/>
      <c r="RKW220" s="1535"/>
      <c r="RKX220" s="1535"/>
      <c r="RKY220" s="1535"/>
      <c r="RKZ220" s="1535"/>
      <c r="RLA220" s="1535"/>
      <c r="RLB220" s="1535"/>
      <c r="RLC220" s="1535"/>
      <c r="RLD220" s="1535"/>
      <c r="RLE220" s="1535"/>
      <c r="RLF220" s="1535"/>
      <c r="RLG220" s="1535"/>
      <c r="RLH220" s="1535"/>
      <c r="RLI220" s="1535"/>
      <c r="RLJ220" s="1535"/>
      <c r="RLK220" s="1535"/>
      <c r="RLL220" s="1535"/>
      <c r="RLM220" s="1535"/>
      <c r="RLN220" s="1535"/>
      <c r="RLO220" s="1535"/>
      <c r="RLP220" s="1535"/>
      <c r="RLQ220" s="1535"/>
      <c r="RLR220" s="1535"/>
      <c r="RLS220" s="1535"/>
      <c r="RLT220" s="1535"/>
      <c r="RLU220" s="1535"/>
      <c r="RLV220" s="1535"/>
      <c r="RLW220" s="1535"/>
      <c r="RLX220" s="1535"/>
      <c r="RLY220" s="1535"/>
      <c r="RLZ220" s="1535"/>
      <c r="RMA220" s="1535"/>
      <c r="RMB220" s="1535"/>
      <c r="RMC220" s="1535"/>
      <c r="RMD220" s="1535"/>
      <c r="RME220" s="1535"/>
      <c r="RMF220" s="1535"/>
      <c r="RMG220" s="1535"/>
      <c r="RMH220" s="1535"/>
      <c r="RMI220" s="1535"/>
      <c r="RMJ220" s="1535"/>
      <c r="RMK220" s="1535"/>
      <c r="RML220" s="1535"/>
      <c r="RMM220" s="1535"/>
      <c r="RMN220" s="1535"/>
      <c r="RMO220" s="1535"/>
      <c r="RMP220" s="1535"/>
      <c r="RMQ220" s="1535"/>
      <c r="RMR220" s="1535"/>
      <c r="RMS220" s="1535"/>
      <c r="RMT220" s="1535"/>
      <c r="RMU220" s="1535"/>
      <c r="RMV220" s="1535"/>
      <c r="RMW220" s="1535"/>
      <c r="RMX220" s="1535"/>
      <c r="RMY220" s="1535"/>
      <c r="RMZ220" s="1535"/>
      <c r="RNA220" s="1535"/>
      <c r="RNB220" s="1535"/>
      <c r="RNC220" s="1535"/>
      <c r="RND220" s="1535"/>
      <c r="RNE220" s="1535"/>
      <c r="RNF220" s="1535"/>
      <c r="RNG220" s="1535"/>
      <c r="RNH220" s="1535"/>
      <c r="RNI220" s="1535"/>
      <c r="RNJ220" s="1535"/>
      <c r="RNK220" s="1535"/>
      <c r="RNL220" s="1535"/>
      <c r="RNM220" s="1535"/>
      <c r="RNN220" s="1535"/>
      <c r="RNO220" s="1535"/>
      <c r="RNP220" s="1535"/>
      <c r="RNQ220" s="1535"/>
      <c r="RNR220" s="1535"/>
      <c r="RNS220" s="1535"/>
      <c r="RNT220" s="1535"/>
      <c r="RNU220" s="1535"/>
      <c r="RNV220" s="1535"/>
      <c r="RNW220" s="1535"/>
      <c r="RNX220" s="1535"/>
      <c r="RNY220" s="1535"/>
      <c r="RNZ220" s="1535"/>
      <c r="ROA220" s="1535"/>
      <c r="ROB220" s="1535"/>
      <c r="ROC220" s="1535"/>
      <c r="ROD220" s="1535"/>
      <c r="ROE220" s="1535"/>
      <c r="ROF220" s="1535"/>
      <c r="ROG220" s="1535"/>
      <c r="ROH220" s="1535"/>
      <c r="ROI220" s="1535"/>
      <c r="ROJ220" s="1535"/>
      <c r="ROK220" s="1535"/>
      <c r="ROL220" s="1535"/>
      <c r="ROM220" s="1535"/>
      <c r="RON220" s="1535"/>
      <c r="ROO220" s="1535"/>
      <c r="ROP220" s="1535"/>
      <c r="ROQ220" s="1535"/>
      <c r="ROR220" s="1535"/>
      <c r="ROS220" s="1535"/>
      <c r="ROT220" s="1535"/>
      <c r="ROU220" s="1535"/>
      <c r="ROV220" s="1535"/>
      <c r="ROW220" s="1535"/>
      <c r="ROX220" s="1535"/>
      <c r="ROY220" s="1535"/>
      <c r="ROZ220" s="1535"/>
      <c r="RPA220" s="1535"/>
      <c r="RPB220" s="1535"/>
      <c r="RPC220" s="1535"/>
      <c r="RPD220" s="1535"/>
      <c r="RPE220" s="1535"/>
      <c r="RPF220" s="1535"/>
      <c r="RPG220" s="1535"/>
      <c r="RPH220" s="1535"/>
      <c r="RPI220" s="1535"/>
      <c r="RPJ220" s="1535"/>
      <c r="RPK220" s="1535"/>
      <c r="RPL220" s="1535"/>
      <c r="RPM220" s="1535"/>
      <c r="RPN220" s="1535"/>
      <c r="RPO220" s="1535"/>
      <c r="RPP220" s="1535"/>
      <c r="RPQ220" s="1535"/>
      <c r="RPR220" s="1535"/>
      <c r="RPS220" s="1535"/>
      <c r="RPT220" s="1535"/>
      <c r="RPU220" s="1535"/>
      <c r="RPV220" s="1535"/>
      <c r="RPW220" s="1535"/>
      <c r="RPX220" s="1535"/>
      <c r="RPY220" s="1535"/>
      <c r="RPZ220" s="1535"/>
      <c r="RQA220" s="1535"/>
      <c r="RQB220" s="1535"/>
      <c r="RQC220" s="1535"/>
      <c r="RQD220" s="1535"/>
      <c r="RQE220" s="1535"/>
      <c r="RQF220" s="1535"/>
      <c r="RQG220" s="1535"/>
      <c r="RQH220" s="1535"/>
      <c r="RQI220" s="1535"/>
      <c r="RQJ220" s="1535"/>
      <c r="RQK220" s="1535"/>
      <c r="RQL220" s="1535"/>
      <c r="RQM220" s="1535"/>
      <c r="RQN220" s="1535"/>
      <c r="RQO220" s="1535"/>
      <c r="RQP220" s="1535"/>
      <c r="RQQ220" s="1535"/>
      <c r="RQR220" s="1535"/>
      <c r="RQS220" s="1535"/>
      <c r="RQT220" s="1535"/>
      <c r="RQU220" s="1535"/>
      <c r="RQV220" s="1535"/>
      <c r="RQW220" s="1535"/>
      <c r="RQX220" s="1535"/>
      <c r="RQY220" s="1535"/>
      <c r="RQZ220" s="1535"/>
      <c r="RRA220" s="1535"/>
      <c r="RRB220" s="1535"/>
      <c r="RRC220" s="1535"/>
      <c r="RRD220" s="1535"/>
      <c r="RRE220" s="1535"/>
      <c r="RRF220" s="1535"/>
      <c r="RRG220" s="1535"/>
      <c r="RRH220" s="1535"/>
      <c r="RRI220" s="1535"/>
      <c r="RRJ220" s="1535"/>
      <c r="RRK220" s="1535"/>
      <c r="RRL220" s="1535"/>
      <c r="RRM220" s="1535"/>
      <c r="RRN220" s="1535"/>
      <c r="RRO220" s="1535"/>
      <c r="RRP220" s="1535"/>
      <c r="RRQ220" s="1535"/>
      <c r="RRR220" s="1535"/>
      <c r="RRS220" s="1535"/>
      <c r="RRT220" s="1535"/>
      <c r="RRU220" s="1535"/>
      <c r="RRV220" s="1535"/>
      <c r="RRW220" s="1535"/>
      <c r="RRX220" s="1535"/>
      <c r="RRY220" s="1535"/>
      <c r="RRZ220" s="1535"/>
      <c r="RSA220" s="1535"/>
      <c r="RSB220" s="1535"/>
      <c r="RSC220" s="1535"/>
      <c r="RSD220" s="1535"/>
      <c r="RSE220" s="1535"/>
      <c r="RSF220" s="1535"/>
      <c r="RSG220" s="1535"/>
      <c r="RSH220" s="1535"/>
      <c r="RSI220" s="1535"/>
      <c r="RSJ220" s="1535"/>
      <c r="RSK220" s="1535"/>
      <c r="RSL220" s="1535"/>
      <c r="RSM220" s="1535"/>
      <c r="RSN220" s="1535"/>
      <c r="RSO220" s="1535"/>
      <c r="RSP220" s="1535"/>
      <c r="RSQ220" s="1535"/>
      <c r="RSR220" s="1535"/>
      <c r="RSS220" s="1535"/>
      <c r="RST220" s="1535"/>
      <c r="RSU220" s="1535"/>
      <c r="RSV220" s="1535"/>
      <c r="RSW220" s="1535"/>
      <c r="RSX220" s="1535"/>
      <c r="RSY220" s="1535"/>
      <c r="RSZ220" s="1535"/>
      <c r="RTA220" s="1535"/>
      <c r="RTB220" s="1535"/>
      <c r="RTC220" s="1535"/>
      <c r="RTD220" s="1535"/>
      <c r="RTE220" s="1535"/>
      <c r="RTF220" s="1535"/>
      <c r="RTG220" s="1535"/>
      <c r="RTH220" s="1535"/>
      <c r="RTI220" s="1535"/>
      <c r="RTJ220" s="1535"/>
      <c r="RTK220" s="1535"/>
      <c r="RTL220" s="1535"/>
      <c r="RTM220" s="1535"/>
      <c r="RTN220" s="1535"/>
      <c r="RTO220" s="1535"/>
      <c r="RTP220" s="1535"/>
      <c r="RTQ220" s="1535"/>
      <c r="RTR220" s="1535"/>
      <c r="RTS220" s="1535"/>
      <c r="RTT220" s="1535"/>
      <c r="RTU220" s="1535"/>
      <c r="RTV220" s="1535"/>
      <c r="RTW220" s="1535"/>
      <c r="RTX220" s="1535"/>
      <c r="RTY220" s="1535"/>
      <c r="RTZ220" s="1535"/>
      <c r="RUA220" s="1535"/>
      <c r="RUB220" s="1535"/>
      <c r="RUC220" s="1535"/>
      <c r="RUD220" s="1535"/>
      <c r="RUE220" s="1535"/>
      <c r="RUF220" s="1535"/>
      <c r="RUG220" s="1535"/>
      <c r="RUH220" s="1535"/>
      <c r="RUI220" s="1535"/>
      <c r="RUJ220" s="1535"/>
      <c r="RUK220" s="1535"/>
      <c r="RUL220" s="1535"/>
      <c r="RUM220" s="1535"/>
      <c r="RUN220" s="1535"/>
      <c r="RUO220" s="1535"/>
      <c r="RUP220" s="1535"/>
      <c r="RUQ220" s="1535"/>
      <c r="RUR220" s="1535"/>
      <c r="RUS220" s="1535"/>
      <c r="RUT220" s="1535"/>
      <c r="RUU220" s="1535"/>
      <c r="RUV220" s="1535"/>
      <c r="RUW220" s="1535"/>
      <c r="RUX220" s="1535"/>
      <c r="RUY220" s="1535"/>
      <c r="RUZ220" s="1535"/>
      <c r="RVA220" s="1535"/>
      <c r="RVB220" s="1535"/>
      <c r="RVC220" s="1535"/>
      <c r="RVD220" s="1535"/>
      <c r="RVE220" s="1535"/>
      <c r="RVF220" s="1535"/>
      <c r="RVG220" s="1535"/>
      <c r="RVH220" s="1535"/>
      <c r="RVI220" s="1535"/>
      <c r="RVJ220" s="1535"/>
      <c r="RVK220" s="1535"/>
      <c r="RVL220" s="1535"/>
      <c r="RVM220" s="1535"/>
      <c r="RVN220" s="1535"/>
      <c r="RVO220" s="1535"/>
      <c r="RVP220" s="1535"/>
      <c r="RVQ220" s="1535"/>
      <c r="RVR220" s="1535"/>
      <c r="RVS220" s="1535"/>
      <c r="RVT220" s="1535"/>
      <c r="RVU220" s="1535"/>
      <c r="RVV220" s="1535"/>
      <c r="RVW220" s="1535"/>
      <c r="RVX220" s="1535"/>
      <c r="RVY220" s="1535"/>
      <c r="RVZ220" s="1535"/>
      <c r="RWA220" s="1535"/>
      <c r="RWB220" s="1535"/>
      <c r="RWC220" s="1535"/>
      <c r="RWD220" s="1535"/>
      <c r="RWE220" s="1535"/>
      <c r="RWF220" s="1535"/>
      <c r="RWG220" s="1535"/>
      <c r="RWH220" s="1535"/>
      <c r="RWI220" s="1535"/>
      <c r="RWJ220" s="1535"/>
      <c r="RWK220" s="1535"/>
      <c r="RWL220" s="1535"/>
      <c r="RWM220" s="1535"/>
      <c r="RWN220" s="1535"/>
      <c r="RWO220" s="1535"/>
      <c r="RWP220" s="1535"/>
      <c r="RWQ220" s="1535"/>
      <c r="RWR220" s="1535"/>
      <c r="RWS220" s="1535"/>
      <c r="RWT220" s="1535"/>
      <c r="RWU220" s="1535"/>
      <c r="RWV220" s="1535"/>
      <c r="RWW220" s="1535"/>
      <c r="RWX220" s="1535"/>
      <c r="RWY220" s="1535"/>
      <c r="RWZ220" s="1535"/>
      <c r="RXA220" s="1535"/>
      <c r="RXB220" s="1535"/>
      <c r="RXC220" s="1535"/>
      <c r="RXD220" s="1535"/>
      <c r="RXE220" s="1535"/>
      <c r="RXF220" s="1535"/>
      <c r="RXG220" s="1535"/>
      <c r="RXH220" s="1535"/>
      <c r="RXI220" s="1535"/>
      <c r="RXJ220" s="1535"/>
      <c r="RXK220" s="1535"/>
      <c r="RXL220" s="1535"/>
      <c r="RXM220" s="1535"/>
      <c r="RXN220" s="1535"/>
      <c r="RXO220" s="1535"/>
      <c r="RXP220" s="1535"/>
      <c r="RXQ220" s="1535"/>
      <c r="RXR220" s="1535"/>
      <c r="RXS220" s="1535"/>
      <c r="RXT220" s="1535"/>
      <c r="RXU220" s="1535"/>
      <c r="RXV220" s="1535"/>
      <c r="RXW220" s="1535"/>
      <c r="RXX220" s="1535"/>
      <c r="RXY220" s="1535"/>
      <c r="RXZ220" s="1535"/>
      <c r="RYA220" s="1535"/>
      <c r="RYB220" s="1535"/>
      <c r="RYC220" s="1535"/>
      <c r="RYD220" s="1535"/>
      <c r="RYE220" s="1535"/>
      <c r="RYF220" s="1535"/>
      <c r="RYG220" s="1535"/>
      <c r="RYH220" s="1535"/>
      <c r="RYI220" s="1535"/>
      <c r="RYJ220" s="1535"/>
      <c r="RYK220" s="1535"/>
      <c r="RYL220" s="1535"/>
      <c r="RYM220" s="1535"/>
      <c r="RYN220" s="1535"/>
      <c r="RYO220" s="1535"/>
      <c r="RYP220" s="1535"/>
      <c r="RYQ220" s="1535"/>
      <c r="RYR220" s="1535"/>
      <c r="RYS220" s="1535"/>
      <c r="RYT220" s="1535"/>
      <c r="RYU220" s="1535"/>
      <c r="RYV220" s="1535"/>
      <c r="RYW220" s="1535"/>
      <c r="RYX220" s="1535"/>
      <c r="RYY220" s="1535"/>
      <c r="RYZ220" s="1535"/>
      <c r="RZA220" s="1535"/>
      <c r="RZB220" s="1535"/>
      <c r="RZC220" s="1535"/>
      <c r="RZD220" s="1535"/>
      <c r="RZE220" s="1535"/>
      <c r="RZF220" s="1535"/>
      <c r="RZG220" s="1535"/>
      <c r="RZH220" s="1535"/>
      <c r="RZI220" s="1535"/>
      <c r="RZJ220" s="1535"/>
      <c r="RZK220" s="1535"/>
      <c r="RZL220" s="1535"/>
      <c r="RZM220" s="1535"/>
      <c r="RZN220" s="1535"/>
      <c r="RZO220" s="1535"/>
      <c r="RZP220" s="1535"/>
      <c r="RZQ220" s="1535"/>
      <c r="RZR220" s="1535"/>
      <c r="RZS220" s="1535"/>
      <c r="RZT220" s="1535"/>
      <c r="RZU220" s="1535"/>
      <c r="RZV220" s="1535"/>
      <c r="RZW220" s="1535"/>
      <c r="RZX220" s="1535"/>
      <c r="RZY220" s="1535"/>
      <c r="RZZ220" s="1535"/>
      <c r="SAA220" s="1535"/>
      <c r="SAB220" s="1535"/>
      <c r="SAC220" s="1535"/>
      <c r="SAD220" s="1535"/>
      <c r="SAE220" s="1535"/>
      <c r="SAF220" s="1535"/>
      <c r="SAG220" s="1535"/>
      <c r="SAH220" s="1535"/>
      <c r="SAI220" s="1535"/>
      <c r="SAJ220" s="1535"/>
      <c r="SAK220" s="1535"/>
      <c r="SAL220" s="1535"/>
      <c r="SAM220" s="1535"/>
      <c r="SAN220" s="1535"/>
      <c r="SAO220" s="1535"/>
      <c r="SAP220" s="1535"/>
      <c r="SAQ220" s="1535"/>
      <c r="SAR220" s="1535"/>
      <c r="SAS220" s="1535"/>
      <c r="SAT220" s="1535"/>
      <c r="SAU220" s="1535"/>
      <c r="SAV220" s="1535"/>
      <c r="SAW220" s="1535"/>
      <c r="SAX220" s="1535"/>
      <c r="SAY220" s="1535"/>
      <c r="SAZ220" s="1535"/>
      <c r="SBA220" s="1535"/>
      <c r="SBB220" s="1535"/>
      <c r="SBC220" s="1535"/>
      <c r="SBD220" s="1535"/>
      <c r="SBE220" s="1535"/>
      <c r="SBF220" s="1535"/>
      <c r="SBG220" s="1535"/>
      <c r="SBH220" s="1535"/>
      <c r="SBI220" s="1535"/>
      <c r="SBJ220" s="1535"/>
      <c r="SBK220" s="1535"/>
      <c r="SBL220" s="1535"/>
      <c r="SBM220" s="1535"/>
      <c r="SBN220" s="1535"/>
      <c r="SBO220" s="1535"/>
      <c r="SBP220" s="1535"/>
      <c r="SBQ220" s="1535"/>
      <c r="SBR220" s="1535"/>
      <c r="SBS220" s="1535"/>
      <c r="SBT220" s="1535"/>
      <c r="SBU220" s="1535"/>
      <c r="SBV220" s="1535"/>
      <c r="SBW220" s="1535"/>
      <c r="SBX220" s="1535"/>
      <c r="SBY220" s="1535"/>
      <c r="SBZ220" s="1535"/>
      <c r="SCA220" s="1535"/>
      <c r="SCB220" s="1535"/>
      <c r="SCC220" s="1535"/>
      <c r="SCD220" s="1535"/>
      <c r="SCE220" s="1535"/>
      <c r="SCF220" s="1535"/>
      <c r="SCG220" s="1535"/>
      <c r="SCH220" s="1535"/>
      <c r="SCI220" s="1535"/>
      <c r="SCJ220" s="1535"/>
      <c r="SCK220" s="1535"/>
      <c r="SCL220" s="1535"/>
      <c r="SCM220" s="1535"/>
      <c r="SCN220" s="1535"/>
      <c r="SCO220" s="1535"/>
      <c r="SCP220" s="1535"/>
      <c r="SCQ220" s="1535"/>
      <c r="SCR220" s="1535"/>
      <c r="SCS220" s="1535"/>
      <c r="SCT220" s="1535"/>
      <c r="SCU220" s="1535"/>
      <c r="SCV220" s="1535"/>
      <c r="SCW220" s="1535"/>
      <c r="SCX220" s="1535"/>
      <c r="SCY220" s="1535"/>
      <c r="SCZ220" s="1535"/>
      <c r="SDA220" s="1535"/>
      <c r="SDB220" s="1535"/>
      <c r="SDC220" s="1535"/>
      <c r="SDD220" s="1535"/>
      <c r="SDE220" s="1535"/>
      <c r="SDF220" s="1535"/>
      <c r="SDG220" s="1535"/>
      <c r="SDH220" s="1535"/>
      <c r="SDI220" s="1535"/>
      <c r="SDJ220" s="1535"/>
      <c r="SDK220" s="1535"/>
      <c r="SDL220" s="1535"/>
      <c r="SDM220" s="1535"/>
      <c r="SDN220" s="1535"/>
      <c r="SDO220" s="1535"/>
      <c r="SDP220" s="1535"/>
      <c r="SDQ220" s="1535"/>
      <c r="SDR220" s="1535"/>
      <c r="SDS220" s="1535"/>
      <c r="SDT220" s="1535"/>
      <c r="SDU220" s="1535"/>
      <c r="SDV220" s="1535"/>
      <c r="SDW220" s="1535"/>
      <c r="SDX220" s="1535"/>
      <c r="SDY220" s="1535"/>
      <c r="SDZ220" s="1535"/>
      <c r="SEA220" s="1535"/>
      <c r="SEB220" s="1535"/>
      <c r="SEC220" s="1535"/>
      <c r="SED220" s="1535"/>
      <c r="SEE220" s="1535"/>
      <c r="SEF220" s="1535"/>
      <c r="SEG220" s="1535"/>
      <c r="SEH220" s="1535"/>
      <c r="SEI220" s="1535"/>
      <c r="SEJ220" s="1535"/>
      <c r="SEK220" s="1535"/>
      <c r="SEL220" s="1535"/>
      <c r="SEM220" s="1535"/>
      <c r="SEN220" s="1535"/>
      <c r="SEO220" s="1535"/>
      <c r="SEP220" s="1535"/>
      <c r="SEQ220" s="1535"/>
      <c r="SER220" s="1535"/>
      <c r="SES220" s="1535"/>
      <c r="SET220" s="1535"/>
      <c r="SEU220" s="1535"/>
      <c r="SEV220" s="1535"/>
      <c r="SEW220" s="1535"/>
      <c r="SEX220" s="1535"/>
      <c r="SEY220" s="1535"/>
      <c r="SEZ220" s="1535"/>
      <c r="SFA220" s="1535"/>
      <c r="SFB220" s="1535"/>
      <c r="SFC220" s="1535"/>
      <c r="SFD220" s="1535"/>
      <c r="SFE220" s="1535"/>
      <c r="SFF220" s="1535"/>
      <c r="SFG220" s="1535"/>
      <c r="SFH220" s="1535"/>
      <c r="SFI220" s="1535"/>
      <c r="SFJ220" s="1535"/>
      <c r="SFK220" s="1535"/>
      <c r="SFL220" s="1535"/>
      <c r="SFM220" s="1535"/>
      <c r="SFN220" s="1535"/>
      <c r="SFO220" s="1535"/>
      <c r="SFP220" s="1535"/>
      <c r="SFQ220" s="1535"/>
      <c r="SFR220" s="1535"/>
      <c r="SFS220" s="1535"/>
      <c r="SFT220" s="1535"/>
      <c r="SFU220" s="1535"/>
      <c r="SFV220" s="1535"/>
      <c r="SFW220" s="1535"/>
      <c r="SFX220" s="1535"/>
      <c r="SFY220" s="1535"/>
      <c r="SFZ220" s="1535"/>
      <c r="SGA220" s="1535"/>
      <c r="SGB220" s="1535"/>
      <c r="SGC220" s="1535"/>
      <c r="SGD220" s="1535"/>
      <c r="SGE220" s="1535"/>
      <c r="SGF220" s="1535"/>
      <c r="SGG220" s="1535"/>
      <c r="SGH220" s="1535"/>
      <c r="SGI220" s="1535"/>
      <c r="SGJ220" s="1535"/>
      <c r="SGK220" s="1535"/>
      <c r="SGL220" s="1535"/>
      <c r="SGM220" s="1535"/>
      <c r="SGN220" s="1535"/>
      <c r="SGO220" s="1535"/>
      <c r="SGP220" s="1535"/>
      <c r="SGQ220" s="1535"/>
      <c r="SGR220" s="1535"/>
      <c r="SGS220" s="1535"/>
      <c r="SGT220" s="1535"/>
      <c r="SGU220" s="1535"/>
      <c r="SGV220" s="1535"/>
      <c r="SGW220" s="1535"/>
      <c r="SGX220" s="1535"/>
      <c r="SGY220" s="1535"/>
      <c r="SGZ220" s="1535"/>
      <c r="SHA220" s="1535"/>
      <c r="SHB220" s="1535"/>
      <c r="SHC220" s="1535"/>
      <c r="SHD220" s="1535"/>
      <c r="SHE220" s="1535"/>
      <c r="SHF220" s="1535"/>
      <c r="SHG220" s="1535"/>
      <c r="SHH220" s="1535"/>
      <c r="SHI220" s="1535"/>
      <c r="SHJ220" s="1535"/>
      <c r="SHK220" s="1535"/>
      <c r="SHL220" s="1535"/>
      <c r="SHM220" s="1535"/>
      <c r="SHN220" s="1535"/>
      <c r="SHO220" s="1535"/>
      <c r="SHP220" s="1535"/>
      <c r="SHQ220" s="1535"/>
      <c r="SHR220" s="1535"/>
      <c r="SHS220" s="1535"/>
      <c r="SHT220" s="1535"/>
      <c r="SHU220" s="1535"/>
      <c r="SHV220" s="1535"/>
      <c r="SHW220" s="1535"/>
      <c r="SHX220" s="1535"/>
      <c r="SHY220" s="1535"/>
      <c r="SHZ220" s="1535"/>
      <c r="SIA220" s="1535"/>
      <c r="SIB220" s="1535"/>
      <c r="SIC220" s="1535"/>
      <c r="SID220" s="1535"/>
      <c r="SIE220" s="1535"/>
      <c r="SIF220" s="1535"/>
      <c r="SIG220" s="1535"/>
      <c r="SIH220" s="1535"/>
      <c r="SII220" s="1535"/>
      <c r="SIJ220" s="1535"/>
      <c r="SIK220" s="1535"/>
      <c r="SIL220" s="1535"/>
      <c r="SIM220" s="1535"/>
      <c r="SIN220" s="1535"/>
      <c r="SIO220" s="1535"/>
      <c r="SIP220" s="1535"/>
      <c r="SIQ220" s="1535"/>
      <c r="SIR220" s="1535"/>
      <c r="SIS220" s="1535"/>
      <c r="SIT220" s="1535"/>
      <c r="SIU220" s="1535"/>
      <c r="SIV220" s="1535"/>
      <c r="SIW220" s="1535"/>
      <c r="SIX220" s="1535"/>
      <c r="SIY220" s="1535"/>
      <c r="SIZ220" s="1535"/>
      <c r="SJA220" s="1535"/>
      <c r="SJB220" s="1535"/>
      <c r="SJC220" s="1535"/>
      <c r="SJD220" s="1535"/>
      <c r="SJE220" s="1535"/>
      <c r="SJF220" s="1535"/>
      <c r="SJG220" s="1535"/>
      <c r="SJH220" s="1535"/>
      <c r="SJI220" s="1535"/>
      <c r="SJJ220" s="1535"/>
      <c r="SJK220" s="1535"/>
      <c r="SJL220" s="1535"/>
      <c r="SJM220" s="1535"/>
      <c r="SJN220" s="1535"/>
      <c r="SJO220" s="1535"/>
      <c r="SJP220" s="1535"/>
      <c r="SJQ220" s="1535"/>
      <c r="SJR220" s="1535"/>
      <c r="SJS220" s="1535"/>
      <c r="SJT220" s="1535"/>
      <c r="SJU220" s="1535"/>
      <c r="SJV220" s="1535"/>
      <c r="SJW220" s="1535"/>
      <c r="SJX220" s="1535"/>
      <c r="SJY220" s="1535"/>
      <c r="SJZ220" s="1535"/>
      <c r="SKA220" s="1535"/>
      <c r="SKB220" s="1535"/>
      <c r="SKC220" s="1535"/>
      <c r="SKD220" s="1535"/>
      <c r="SKE220" s="1535"/>
      <c r="SKF220" s="1535"/>
      <c r="SKG220" s="1535"/>
      <c r="SKH220" s="1535"/>
      <c r="SKI220" s="1535"/>
      <c r="SKJ220" s="1535"/>
      <c r="SKK220" s="1535"/>
      <c r="SKL220" s="1535"/>
      <c r="SKM220" s="1535"/>
      <c r="SKN220" s="1535"/>
      <c r="SKO220" s="1535"/>
      <c r="SKP220" s="1535"/>
      <c r="SKQ220" s="1535"/>
      <c r="SKR220" s="1535"/>
      <c r="SKS220" s="1535"/>
      <c r="SKT220" s="1535"/>
      <c r="SKU220" s="1535"/>
      <c r="SKV220" s="1535"/>
      <c r="SKW220" s="1535"/>
      <c r="SKX220" s="1535"/>
      <c r="SKY220" s="1535"/>
      <c r="SKZ220" s="1535"/>
      <c r="SLA220" s="1535"/>
      <c r="SLB220" s="1535"/>
      <c r="SLC220" s="1535"/>
      <c r="SLD220" s="1535"/>
      <c r="SLE220" s="1535"/>
      <c r="SLF220" s="1535"/>
      <c r="SLG220" s="1535"/>
      <c r="SLH220" s="1535"/>
      <c r="SLI220" s="1535"/>
      <c r="SLJ220" s="1535"/>
      <c r="SLK220" s="1535"/>
      <c r="SLL220" s="1535"/>
      <c r="SLM220" s="1535"/>
      <c r="SLN220" s="1535"/>
      <c r="SLO220" s="1535"/>
      <c r="SLP220" s="1535"/>
      <c r="SLQ220" s="1535"/>
      <c r="SLR220" s="1535"/>
      <c r="SLS220" s="1535"/>
      <c r="SLT220" s="1535"/>
      <c r="SLU220" s="1535"/>
      <c r="SLV220" s="1535"/>
      <c r="SLW220" s="1535"/>
      <c r="SLX220" s="1535"/>
      <c r="SLY220" s="1535"/>
      <c r="SLZ220" s="1535"/>
      <c r="SMA220" s="1535"/>
      <c r="SMB220" s="1535"/>
      <c r="SMC220" s="1535"/>
      <c r="SMD220" s="1535"/>
      <c r="SME220" s="1535"/>
      <c r="SMF220" s="1535"/>
      <c r="SMG220" s="1535"/>
      <c r="SMH220" s="1535"/>
      <c r="SMI220" s="1535"/>
      <c r="SMJ220" s="1535"/>
      <c r="SMK220" s="1535"/>
      <c r="SML220" s="1535"/>
      <c r="SMM220" s="1535"/>
      <c r="SMN220" s="1535"/>
      <c r="SMO220" s="1535"/>
      <c r="SMP220" s="1535"/>
      <c r="SMQ220" s="1535"/>
      <c r="SMR220" s="1535"/>
      <c r="SMS220" s="1535"/>
      <c r="SMT220" s="1535"/>
      <c r="SMU220" s="1535"/>
      <c r="SMV220" s="1535"/>
      <c r="SMW220" s="1535"/>
      <c r="SMX220" s="1535"/>
      <c r="SMY220" s="1535"/>
      <c r="SMZ220" s="1535"/>
      <c r="SNA220" s="1535"/>
      <c r="SNB220" s="1535"/>
      <c r="SNC220" s="1535"/>
      <c r="SND220" s="1535"/>
      <c r="SNE220" s="1535"/>
      <c r="SNF220" s="1535"/>
      <c r="SNG220" s="1535"/>
      <c r="SNH220" s="1535"/>
      <c r="SNI220" s="1535"/>
      <c r="SNJ220" s="1535"/>
      <c r="SNK220" s="1535"/>
      <c r="SNL220" s="1535"/>
      <c r="SNM220" s="1535"/>
      <c r="SNN220" s="1535"/>
      <c r="SNO220" s="1535"/>
      <c r="SNP220" s="1535"/>
      <c r="SNQ220" s="1535"/>
      <c r="SNR220" s="1535"/>
      <c r="SNS220" s="1535"/>
      <c r="SNT220" s="1535"/>
      <c r="SNU220" s="1535"/>
      <c r="SNV220" s="1535"/>
      <c r="SNW220" s="1535"/>
      <c r="SNX220" s="1535"/>
      <c r="SNY220" s="1535"/>
      <c r="SNZ220" s="1535"/>
      <c r="SOA220" s="1535"/>
      <c r="SOB220" s="1535"/>
      <c r="SOC220" s="1535"/>
      <c r="SOD220" s="1535"/>
      <c r="SOE220" s="1535"/>
      <c r="SOF220" s="1535"/>
      <c r="SOG220" s="1535"/>
      <c r="SOH220" s="1535"/>
      <c r="SOI220" s="1535"/>
      <c r="SOJ220" s="1535"/>
      <c r="SOK220" s="1535"/>
      <c r="SOL220" s="1535"/>
      <c r="SOM220" s="1535"/>
      <c r="SON220" s="1535"/>
      <c r="SOO220" s="1535"/>
      <c r="SOP220" s="1535"/>
      <c r="SOQ220" s="1535"/>
      <c r="SOR220" s="1535"/>
      <c r="SOS220" s="1535"/>
      <c r="SOT220" s="1535"/>
      <c r="SOU220" s="1535"/>
      <c r="SOV220" s="1535"/>
      <c r="SOW220" s="1535"/>
      <c r="SOX220" s="1535"/>
      <c r="SOY220" s="1535"/>
      <c r="SOZ220" s="1535"/>
      <c r="SPA220" s="1535"/>
      <c r="SPB220" s="1535"/>
      <c r="SPC220" s="1535"/>
      <c r="SPD220" s="1535"/>
      <c r="SPE220" s="1535"/>
      <c r="SPF220" s="1535"/>
      <c r="SPG220" s="1535"/>
      <c r="SPH220" s="1535"/>
      <c r="SPI220" s="1535"/>
      <c r="SPJ220" s="1535"/>
      <c r="SPK220" s="1535"/>
      <c r="SPL220" s="1535"/>
      <c r="SPM220" s="1535"/>
      <c r="SPN220" s="1535"/>
      <c r="SPO220" s="1535"/>
      <c r="SPP220" s="1535"/>
      <c r="SPQ220" s="1535"/>
      <c r="SPR220" s="1535"/>
      <c r="SPS220" s="1535"/>
      <c r="SPT220" s="1535"/>
      <c r="SPU220" s="1535"/>
      <c r="SPV220" s="1535"/>
      <c r="SPW220" s="1535"/>
      <c r="SPX220" s="1535"/>
      <c r="SPY220" s="1535"/>
      <c r="SPZ220" s="1535"/>
      <c r="SQA220" s="1535"/>
      <c r="SQB220" s="1535"/>
      <c r="SQC220" s="1535"/>
      <c r="SQD220" s="1535"/>
      <c r="SQE220" s="1535"/>
      <c r="SQF220" s="1535"/>
      <c r="SQG220" s="1535"/>
      <c r="SQH220" s="1535"/>
      <c r="SQI220" s="1535"/>
      <c r="SQJ220" s="1535"/>
      <c r="SQK220" s="1535"/>
      <c r="SQL220" s="1535"/>
      <c r="SQM220" s="1535"/>
      <c r="SQN220" s="1535"/>
      <c r="SQO220" s="1535"/>
      <c r="SQP220" s="1535"/>
      <c r="SQQ220" s="1535"/>
      <c r="SQR220" s="1535"/>
      <c r="SQS220" s="1535"/>
      <c r="SQT220" s="1535"/>
      <c r="SQU220" s="1535"/>
      <c r="SQV220" s="1535"/>
      <c r="SQW220" s="1535"/>
      <c r="SQX220" s="1535"/>
      <c r="SQY220" s="1535"/>
      <c r="SQZ220" s="1535"/>
      <c r="SRA220" s="1535"/>
      <c r="SRB220" s="1535"/>
      <c r="SRC220" s="1535"/>
      <c r="SRD220" s="1535"/>
      <c r="SRE220" s="1535"/>
      <c r="SRF220" s="1535"/>
      <c r="SRG220" s="1535"/>
      <c r="SRH220" s="1535"/>
      <c r="SRI220" s="1535"/>
      <c r="SRJ220" s="1535"/>
      <c r="SRK220" s="1535"/>
      <c r="SRL220" s="1535"/>
      <c r="SRM220" s="1535"/>
      <c r="SRN220" s="1535"/>
      <c r="SRO220" s="1535"/>
      <c r="SRP220" s="1535"/>
      <c r="SRQ220" s="1535"/>
      <c r="SRR220" s="1535"/>
      <c r="SRS220" s="1535"/>
      <c r="SRT220" s="1535"/>
      <c r="SRU220" s="1535"/>
      <c r="SRV220" s="1535"/>
      <c r="SRW220" s="1535"/>
      <c r="SRX220" s="1535"/>
      <c r="SRY220" s="1535"/>
      <c r="SRZ220" s="1535"/>
      <c r="SSA220" s="1535"/>
      <c r="SSB220" s="1535"/>
      <c r="SSC220" s="1535"/>
      <c r="SSD220" s="1535"/>
      <c r="SSE220" s="1535"/>
      <c r="SSF220" s="1535"/>
      <c r="SSG220" s="1535"/>
      <c r="SSH220" s="1535"/>
      <c r="SSI220" s="1535"/>
      <c r="SSJ220" s="1535"/>
      <c r="SSK220" s="1535"/>
      <c r="SSL220" s="1535"/>
      <c r="SSM220" s="1535"/>
      <c r="SSN220" s="1535"/>
      <c r="SSO220" s="1535"/>
      <c r="SSP220" s="1535"/>
      <c r="SSQ220" s="1535"/>
      <c r="SSR220" s="1535"/>
      <c r="SSS220" s="1535"/>
      <c r="SST220" s="1535"/>
      <c r="SSU220" s="1535"/>
      <c r="SSV220" s="1535"/>
      <c r="SSW220" s="1535"/>
      <c r="SSX220" s="1535"/>
      <c r="SSY220" s="1535"/>
      <c r="SSZ220" s="1535"/>
      <c r="STA220" s="1535"/>
      <c r="STB220" s="1535"/>
      <c r="STC220" s="1535"/>
      <c r="STD220" s="1535"/>
      <c r="STE220" s="1535"/>
      <c r="STF220" s="1535"/>
      <c r="STG220" s="1535"/>
      <c r="STH220" s="1535"/>
      <c r="STI220" s="1535"/>
      <c r="STJ220" s="1535"/>
      <c r="STK220" s="1535"/>
      <c r="STL220" s="1535"/>
      <c r="STM220" s="1535"/>
      <c r="STN220" s="1535"/>
      <c r="STO220" s="1535"/>
      <c r="STP220" s="1535"/>
      <c r="STQ220" s="1535"/>
      <c r="STR220" s="1535"/>
      <c r="STS220" s="1535"/>
      <c r="STT220" s="1535"/>
      <c r="STU220" s="1535"/>
      <c r="STV220" s="1535"/>
      <c r="STW220" s="1535"/>
      <c r="STX220" s="1535"/>
      <c r="STY220" s="1535"/>
      <c r="STZ220" s="1535"/>
      <c r="SUA220" s="1535"/>
      <c r="SUB220" s="1535"/>
      <c r="SUC220" s="1535"/>
      <c r="SUD220" s="1535"/>
      <c r="SUE220" s="1535"/>
      <c r="SUF220" s="1535"/>
      <c r="SUG220" s="1535"/>
      <c r="SUH220" s="1535"/>
      <c r="SUI220" s="1535"/>
      <c r="SUJ220" s="1535"/>
      <c r="SUK220" s="1535"/>
      <c r="SUL220" s="1535"/>
      <c r="SUM220" s="1535"/>
      <c r="SUN220" s="1535"/>
      <c r="SUO220" s="1535"/>
      <c r="SUP220" s="1535"/>
      <c r="SUQ220" s="1535"/>
      <c r="SUR220" s="1535"/>
      <c r="SUS220" s="1535"/>
      <c r="SUT220" s="1535"/>
      <c r="SUU220" s="1535"/>
      <c r="SUV220" s="1535"/>
      <c r="SUW220" s="1535"/>
      <c r="SUX220" s="1535"/>
      <c r="SUY220" s="1535"/>
      <c r="SUZ220" s="1535"/>
      <c r="SVA220" s="1535"/>
      <c r="SVB220" s="1535"/>
      <c r="SVC220" s="1535"/>
      <c r="SVD220" s="1535"/>
      <c r="SVE220" s="1535"/>
      <c r="SVF220" s="1535"/>
      <c r="SVG220" s="1535"/>
      <c r="SVH220" s="1535"/>
      <c r="SVI220" s="1535"/>
      <c r="SVJ220" s="1535"/>
      <c r="SVK220" s="1535"/>
      <c r="SVL220" s="1535"/>
      <c r="SVM220" s="1535"/>
      <c r="SVN220" s="1535"/>
      <c r="SVO220" s="1535"/>
      <c r="SVP220" s="1535"/>
      <c r="SVQ220" s="1535"/>
      <c r="SVR220" s="1535"/>
      <c r="SVS220" s="1535"/>
      <c r="SVT220" s="1535"/>
      <c r="SVU220" s="1535"/>
      <c r="SVV220" s="1535"/>
      <c r="SVW220" s="1535"/>
      <c r="SVX220" s="1535"/>
      <c r="SVY220" s="1535"/>
      <c r="SVZ220" s="1535"/>
      <c r="SWA220" s="1535"/>
      <c r="SWB220" s="1535"/>
      <c r="SWC220" s="1535"/>
      <c r="SWD220" s="1535"/>
      <c r="SWE220" s="1535"/>
      <c r="SWF220" s="1535"/>
      <c r="SWG220" s="1535"/>
      <c r="SWH220" s="1535"/>
      <c r="SWI220" s="1535"/>
      <c r="SWJ220" s="1535"/>
      <c r="SWK220" s="1535"/>
      <c r="SWL220" s="1535"/>
      <c r="SWM220" s="1535"/>
      <c r="SWN220" s="1535"/>
      <c r="SWO220" s="1535"/>
      <c r="SWP220" s="1535"/>
      <c r="SWQ220" s="1535"/>
      <c r="SWR220" s="1535"/>
      <c r="SWS220" s="1535"/>
      <c r="SWT220" s="1535"/>
      <c r="SWU220" s="1535"/>
      <c r="SWV220" s="1535"/>
      <c r="SWW220" s="1535"/>
      <c r="SWX220" s="1535"/>
      <c r="SWY220" s="1535"/>
      <c r="SWZ220" s="1535"/>
      <c r="SXA220" s="1535"/>
      <c r="SXB220" s="1535"/>
      <c r="SXC220" s="1535"/>
      <c r="SXD220" s="1535"/>
      <c r="SXE220" s="1535"/>
      <c r="SXF220" s="1535"/>
      <c r="SXG220" s="1535"/>
      <c r="SXH220" s="1535"/>
      <c r="SXI220" s="1535"/>
      <c r="SXJ220" s="1535"/>
      <c r="SXK220" s="1535"/>
      <c r="SXL220" s="1535"/>
      <c r="SXM220" s="1535"/>
      <c r="SXN220" s="1535"/>
      <c r="SXO220" s="1535"/>
      <c r="SXP220" s="1535"/>
      <c r="SXQ220" s="1535"/>
      <c r="SXR220" s="1535"/>
      <c r="SXS220" s="1535"/>
      <c r="SXT220" s="1535"/>
      <c r="SXU220" s="1535"/>
      <c r="SXV220" s="1535"/>
      <c r="SXW220" s="1535"/>
      <c r="SXX220" s="1535"/>
      <c r="SXY220" s="1535"/>
      <c r="SXZ220" s="1535"/>
      <c r="SYA220" s="1535"/>
      <c r="SYB220" s="1535"/>
      <c r="SYC220" s="1535"/>
      <c r="SYD220" s="1535"/>
      <c r="SYE220" s="1535"/>
      <c r="SYF220" s="1535"/>
      <c r="SYG220" s="1535"/>
      <c r="SYH220" s="1535"/>
      <c r="SYI220" s="1535"/>
      <c r="SYJ220" s="1535"/>
      <c r="SYK220" s="1535"/>
      <c r="SYL220" s="1535"/>
      <c r="SYM220" s="1535"/>
      <c r="SYN220" s="1535"/>
      <c r="SYO220" s="1535"/>
      <c r="SYP220" s="1535"/>
      <c r="SYQ220" s="1535"/>
      <c r="SYR220" s="1535"/>
      <c r="SYS220" s="1535"/>
      <c r="SYT220" s="1535"/>
      <c r="SYU220" s="1535"/>
      <c r="SYV220" s="1535"/>
      <c r="SYW220" s="1535"/>
      <c r="SYX220" s="1535"/>
      <c r="SYY220" s="1535"/>
      <c r="SYZ220" s="1535"/>
      <c r="SZA220" s="1535"/>
      <c r="SZB220" s="1535"/>
      <c r="SZC220" s="1535"/>
      <c r="SZD220" s="1535"/>
      <c r="SZE220" s="1535"/>
      <c r="SZF220" s="1535"/>
      <c r="SZG220" s="1535"/>
      <c r="SZH220" s="1535"/>
      <c r="SZI220" s="1535"/>
      <c r="SZJ220" s="1535"/>
      <c r="SZK220" s="1535"/>
      <c r="SZL220" s="1535"/>
      <c r="SZM220" s="1535"/>
      <c r="SZN220" s="1535"/>
      <c r="SZO220" s="1535"/>
      <c r="SZP220" s="1535"/>
      <c r="SZQ220" s="1535"/>
      <c r="SZR220" s="1535"/>
      <c r="SZS220" s="1535"/>
      <c r="SZT220" s="1535"/>
      <c r="SZU220" s="1535"/>
      <c r="SZV220" s="1535"/>
      <c r="SZW220" s="1535"/>
      <c r="SZX220" s="1535"/>
      <c r="SZY220" s="1535"/>
      <c r="SZZ220" s="1535"/>
      <c r="TAA220" s="1535"/>
      <c r="TAB220" s="1535"/>
      <c r="TAC220" s="1535"/>
      <c r="TAD220" s="1535"/>
      <c r="TAE220" s="1535"/>
      <c r="TAF220" s="1535"/>
      <c r="TAG220" s="1535"/>
      <c r="TAH220" s="1535"/>
      <c r="TAI220" s="1535"/>
      <c r="TAJ220" s="1535"/>
      <c r="TAK220" s="1535"/>
      <c r="TAL220" s="1535"/>
      <c r="TAM220" s="1535"/>
      <c r="TAN220" s="1535"/>
      <c r="TAO220" s="1535"/>
      <c r="TAP220" s="1535"/>
      <c r="TAQ220" s="1535"/>
      <c r="TAR220" s="1535"/>
      <c r="TAS220" s="1535"/>
      <c r="TAT220" s="1535"/>
      <c r="TAU220" s="1535"/>
      <c r="TAV220" s="1535"/>
      <c r="TAW220" s="1535"/>
      <c r="TAX220" s="1535"/>
      <c r="TAY220" s="1535"/>
      <c r="TAZ220" s="1535"/>
      <c r="TBA220" s="1535"/>
      <c r="TBB220" s="1535"/>
      <c r="TBC220" s="1535"/>
      <c r="TBD220" s="1535"/>
      <c r="TBE220" s="1535"/>
      <c r="TBF220" s="1535"/>
      <c r="TBG220" s="1535"/>
      <c r="TBH220" s="1535"/>
      <c r="TBI220" s="1535"/>
      <c r="TBJ220" s="1535"/>
      <c r="TBK220" s="1535"/>
      <c r="TBL220" s="1535"/>
      <c r="TBM220" s="1535"/>
      <c r="TBN220" s="1535"/>
      <c r="TBO220" s="1535"/>
      <c r="TBP220" s="1535"/>
      <c r="TBQ220" s="1535"/>
      <c r="TBR220" s="1535"/>
      <c r="TBS220" s="1535"/>
      <c r="TBT220" s="1535"/>
      <c r="TBU220" s="1535"/>
      <c r="TBV220" s="1535"/>
      <c r="TBW220" s="1535"/>
      <c r="TBX220" s="1535"/>
      <c r="TBY220" s="1535"/>
      <c r="TBZ220" s="1535"/>
      <c r="TCA220" s="1535"/>
      <c r="TCB220" s="1535"/>
      <c r="TCC220" s="1535"/>
      <c r="TCD220" s="1535"/>
      <c r="TCE220" s="1535"/>
      <c r="TCF220" s="1535"/>
      <c r="TCG220" s="1535"/>
      <c r="TCH220" s="1535"/>
      <c r="TCI220" s="1535"/>
      <c r="TCJ220" s="1535"/>
      <c r="TCK220" s="1535"/>
      <c r="TCL220" s="1535"/>
      <c r="TCM220" s="1535"/>
      <c r="TCN220" s="1535"/>
      <c r="TCO220" s="1535"/>
      <c r="TCP220" s="1535"/>
      <c r="TCQ220" s="1535"/>
      <c r="TCR220" s="1535"/>
      <c r="TCS220" s="1535"/>
      <c r="TCT220" s="1535"/>
      <c r="TCU220" s="1535"/>
      <c r="TCV220" s="1535"/>
      <c r="TCW220" s="1535"/>
      <c r="TCX220" s="1535"/>
      <c r="TCY220" s="1535"/>
      <c r="TCZ220" s="1535"/>
      <c r="TDA220" s="1535"/>
      <c r="TDB220" s="1535"/>
      <c r="TDC220" s="1535"/>
      <c r="TDD220" s="1535"/>
      <c r="TDE220" s="1535"/>
      <c r="TDF220" s="1535"/>
      <c r="TDG220" s="1535"/>
      <c r="TDH220" s="1535"/>
      <c r="TDI220" s="1535"/>
      <c r="TDJ220" s="1535"/>
      <c r="TDK220" s="1535"/>
      <c r="TDL220" s="1535"/>
      <c r="TDM220" s="1535"/>
      <c r="TDN220" s="1535"/>
      <c r="TDO220" s="1535"/>
      <c r="TDP220" s="1535"/>
      <c r="TDQ220" s="1535"/>
      <c r="TDR220" s="1535"/>
      <c r="TDS220" s="1535"/>
      <c r="TDT220" s="1535"/>
      <c r="TDU220" s="1535"/>
      <c r="TDV220" s="1535"/>
      <c r="TDW220" s="1535"/>
      <c r="TDX220" s="1535"/>
      <c r="TDY220" s="1535"/>
      <c r="TDZ220" s="1535"/>
      <c r="TEA220" s="1535"/>
      <c r="TEB220" s="1535"/>
      <c r="TEC220" s="1535"/>
      <c r="TED220" s="1535"/>
      <c r="TEE220" s="1535"/>
      <c r="TEF220" s="1535"/>
      <c r="TEG220" s="1535"/>
      <c r="TEH220" s="1535"/>
      <c r="TEI220" s="1535"/>
      <c r="TEJ220" s="1535"/>
      <c r="TEK220" s="1535"/>
      <c r="TEL220" s="1535"/>
      <c r="TEM220" s="1535"/>
      <c r="TEN220" s="1535"/>
      <c r="TEO220" s="1535"/>
      <c r="TEP220" s="1535"/>
      <c r="TEQ220" s="1535"/>
      <c r="TER220" s="1535"/>
      <c r="TES220" s="1535"/>
      <c r="TET220" s="1535"/>
      <c r="TEU220" s="1535"/>
      <c r="TEV220" s="1535"/>
      <c r="TEW220" s="1535"/>
      <c r="TEX220" s="1535"/>
      <c r="TEY220" s="1535"/>
      <c r="TEZ220" s="1535"/>
      <c r="TFA220" s="1535"/>
      <c r="TFB220" s="1535"/>
      <c r="TFC220" s="1535"/>
      <c r="TFD220" s="1535"/>
      <c r="TFE220" s="1535"/>
      <c r="TFF220" s="1535"/>
      <c r="TFG220" s="1535"/>
      <c r="TFH220" s="1535"/>
      <c r="TFI220" s="1535"/>
      <c r="TFJ220" s="1535"/>
      <c r="TFK220" s="1535"/>
      <c r="TFL220" s="1535"/>
      <c r="TFM220" s="1535"/>
      <c r="TFN220" s="1535"/>
      <c r="TFO220" s="1535"/>
      <c r="TFP220" s="1535"/>
      <c r="TFQ220" s="1535"/>
      <c r="TFR220" s="1535"/>
      <c r="TFS220" s="1535"/>
      <c r="TFT220" s="1535"/>
      <c r="TFU220" s="1535"/>
      <c r="TFV220" s="1535"/>
      <c r="TFW220" s="1535"/>
      <c r="TFX220" s="1535"/>
      <c r="TFY220" s="1535"/>
      <c r="TFZ220" s="1535"/>
      <c r="TGA220" s="1535"/>
      <c r="TGB220" s="1535"/>
      <c r="TGC220" s="1535"/>
      <c r="TGD220" s="1535"/>
      <c r="TGE220" s="1535"/>
      <c r="TGF220" s="1535"/>
      <c r="TGG220" s="1535"/>
      <c r="TGH220" s="1535"/>
      <c r="TGI220" s="1535"/>
      <c r="TGJ220" s="1535"/>
      <c r="TGK220" s="1535"/>
      <c r="TGL220" s="1535"/>
      <c r="TGM220" s="1535"/>
      <c r="TGN220" s="1535"/>
      <c r="TGO220" s="1535"/>
      <c r="TGP220" s="1535"/>
      <c r="TGQ220" s="1535"/>
      <c r="TGR220" s="1535"/>
      <c r="TGS220" s="1535"/>
      <c r="TGT220" s="1535"/>
      <c r="TGU220" s="1535"/>
      <c r="TGV220" s="1535"/>
      <c r="TGW220" s="1535"/>
      <c r="TGX220" s="1535"/>
      <c r="TGY220" s="1535"/>
      <c r="TGZ220" s="1535"/>
      <c r="THA220" s="1535"/>
      <c r="THB220" s="1535"/>
      <c r="THC220" s="1535"/>
      <c r="THD220" s="1535"/>
      <c r="THE220" s="1535"/>
      <c r="THF220" s="1535"/>
      <c r="THG220" s="1535"/>
      <c r="THH220" s="1535"/>
      <c r="THI220" s="1535"/>
      <c r="THJ220" s="1535"/>
      <c r="THK220" s="1535"/>
      <c r="THL220" s="1535"/>
      <c r="THM220" s="1535"/>
      <c r="THN220" s="1535"/>
      <c r="THO220" s="1535"/>
      <c r="THP220" s="1535"/>
      <c r="THQ220" s="1535"/>
      <c r="THR220" s="1535"/>
      <c r="THS220" s="1535"/>
      <c r="THT220" s="1535"/>
      <c r="THU220" s="1535"/>
      <c r="THV220" s="1535"/>
      <c r="THW220" s="1535"/>
      <c r="THX220" s="1535"/>
      <c r="THY220" s="1535"/>
      <c r="THZ220" s="1535"/>
      <c r="TIA220" s="1535"/>
      <c r="TIB220" s="1535"/>
      <c r="TIC220" s="1535"/>
      <c r="TID220" s="1535"/>
      <c r="TIE220" s="1535"/>
      <c r="TIF220" s="1535"/>
      <c r="TIG220" s="1535"/>
      <c r="TIH220" s="1535"/>
      <c r="TII220" s="1535"/>
      <c r="TIJ220" s="1535"/>
      <c r="TIK220" s="1535"/>
      <c r="TIL220" s="1535"/>
      <c r="TIM220" s="1535"/>
      <c r="TIN220" s="1535"/>
      <c r="TIO220" s="1535"/>
      <c r="TIP220" s="1535"/>
      <c r="TIQ220" s="1535"/>
      <c r="TIR220" s="1535"/>
      <c r="TIS220" s="1535"/>
      <c r="TIT220" s="1535"/>
      <c r="TIU220" s="1535"/>
      <c r="TIV220" s="1535"/>
      <c r="TIW220" s="1535"/>
      <c r="TIX220" s="1535"/>
      <c r="TIY220" s="1535"/>
      <c r="TIZ220" s="1535"/>
      <c r="TJA220" s="1535"/>
      <c r="TJB220" s="1535"/>
      <c r="TJC220" s="1535"/>
      <c r="TJD220" s="1535"/>
      <c r="TJE220" s="1535"/>
      <c r="TJF220" s="1535"/>
      <c r="TJG220" s="1535"/>
      <c r="TJH220" s="1535"/>
      <c r="TJI220" s="1535"/>
      <c r="TJJ220" s="1535"/>
      <c r="TJK220" s="1535"/>
      <c r="TJL220" s="1535"/>
      <c r="TJM220" s="1535"/>
      <c r="TJN220" s="1535"/>
      <c r="TJO220" s="1535"/>
      <c r="TJP220" s="1535"/>
      <c r="TJQ220" s="1535"/>
      <c r="TJR220" s="1535"/>
      <c r="TJS220" s="1535"/>
      <c r="TJT220" s="1535"/>
      <c r="TJU220" s="1535"/>
      <c r="TJV220" s="1535"/>
      <c r="TJW220" s="1535"/>
      <c r="TJX220" s="1535"/>
      <c r="TJY220" s="1535"/>
      <c r="TJZ220" s="1535"/>
      <c r="TKA220" s="1535"/>
      <c r="TKB220" s="1535"/>
      <c r="TKC220" s="1535"/>
      <c r="TKD220" s="1535"/>
      <c r="TKE220" s="1535"/>
      <c r="TKF220" s="1535"/>
      <c r="TKG220" s="1535"/>
      <c r="TKH220" s="1535"/>
      <c r="TKI220" s="1535"/>
      <c r="TKJ220" s="1535"/>
      <c r="TKK220" s="1535"/>
      <c r="TKL220" s="1535"/>
      <c r="TKM220" s="1535"/>
      <c r="TKN220" s="1535"/>
      <c r="TKO220" s="1535"/>
      <c r="TKP220" s="1535"/>
      <c r="TKQ220" s="1535"/>
      <c r="TKR220" s="1535"/>
      <c r="TKS220" s="1535"/>
      <c r="TKT220" s="1535"/>
      <c r="TKU220" s="1535"/>
      <c r="TKV220" s="1535"/>
      <c r="TKW220" s="1535"/>
      <c r="TKX220" s="1535"/>
      <c r="TKY220" s="1535"/>
      <c r="TKZ220" s="1535"/>
      <c r="TLA220" s="1535"/>
      <c r="TLB220" s="1535"/>
      <c r="TLC220" s="1535"/>
      <c r="TLD220" s="1535"/>
      <c r="TLE220" s="1535"/>
      <c r="TLF220" s="1535"/>
      <c r="TLG220" s="1535"/>
      <c r="TLH220" s="1535"/>
      <c r="TLI220" s="1535"/>
      <c r="TLJ220" s="1535"/>
      <c r="TLK220" s="1535"/>
      <c r="TLL220" s="1535"/>
      <c r="TLM220" s="1535"/>
      <c r="TLN220" s="1535"/>
      <c r="TLO220" s="1535"/>
      <c r="TLP220" s="1535"/>
      <c r="TLQ220" s="1535"/>
      <c r="TLR220" s="1535"/>
      <c r="TLS220" s="1535"/>
      <c r="TLT220" s="1535"/>
      <c r="TLU220" s="1535"/>
      <c r="TLV220" s="1535"/>
      <c r="TLW220" s="1535"/>
      <c r="TLX220" s="1535"/>
      <c r="TLY220" s="1535"/>
      <c r="TLZ220" s="1535"/>
      <c r="TMA220" s="1535"/>
      <c r="TMB220" s="1535"/>
      <c r="TMC220" s="1535"/>
      <c r="TMD220" s="1535"/>
      <c r="TME220" s="1535"/>
      <c r="TMF220" s="1535"/>
      <c r="TMG220" s="1535"/>
      <c r="TMH220" s="1535"/>
      <c r="TMI220" s="1535"/>
      <c r="TMJ220" s="1535"/>
      <c r="TMK220" s="1535"/>
      <c r="TML220" s="1535"/>
      <c r="TMM220" s="1535"/>
      <c r="TMN220" s="1535"/>
      <c r="TMO220" s="1535"/>
      <c r="TMP220" s="1535"/>
      <c r="TMQ220" s="1535"/>
      <c r="TMR220" s="1535"/>
      <c r="TMS220" s="1535"/>
      <c r="TMT220" s="1535"/>
      <c r="TMU220" s="1535"/>
      <c r="TMV220" s="1535"/>
      <c r="TMW220" s="1535"/>
      <c r="TMX220" s="1535"/>
      <c r="TMY220" s="1535"/>
      <c r="TMZ220" s="1535"/>
      <c r="TNA220" s="1535"/>
      <c r="TNB220" s="1535"/>
      <c r="TNC220" s="1535"/>
      <c r="TND220" s="1535"/>
      <c r="TNE220" s="1535"/>
      <c r="TNF220" s="1535"/>
      <c r="TNG220" s="1535"/>
      <c r="TNH220" s="1535"/>
      <c r="TNI220" s="1535"/>
      <c r="TNJ220" s="1535"/>
      <c r="TNK220" s="1535"/>
      <c r="TNL220" s="1535"/>
      <c r="TNM220" s="1535"/>
      <c r="TNN220" s="1535"/>
      <c r="TNO220" s="1535"/>
      <c r="TNP220" s="1535"/>
      <c r="TNQ220" s="1535"/>
      <c r="TNR220" s="1535"/>
      <c r="TNS220" s="1535"/>
      <c r="TNT220" s="1535"/>
      <c r="TNU220" s="1535"/>
      <c r="TNV220" s="1535"/>
      <c r="TNW220" s="1535"/>
      <c r="TNX220" s="1535"/>
      <c r="TNY220" s="1535"/>
      <c r="TNZ220" s="1535"/>
      <c r="TOA220" s="1535"/>
      <c r="TOB220" s="1535"/>
      <c r="TOC220" s="1535"/>
      <c r="TOD220" s="1535"/>
      <c r="TOE220" s="1535"/>
      <c r="TOF220" s="1535"/>
      <c r="TOG220" s="1535"/>
      <c r="TOH220" s="1535"/>
      <c r="TOI220" s="1535"/>
      <c r="TOJ220" s="1535"/>
      <c r="TOK220" s="1535"/>
      <c r="TOL220" s="1535"/>
      <c r="TOM220" s="1535"/>
      <c r="TON220" s="1535"/>
      <c r="TOO220" s="1535"/>
      <c r="TOP220" s="1535"/>
      <c r="TOQ220" s="1535"/>
      <c r="TOR220" s="1535"/>
      <c r="TOS220" s="1535"/>
      <c r="TOT220" s="1535"/>
      <c r="TOU220" s="1535"/>
      <c r="TOV220" s="1535"/>
      <c r="TOW220" s="1535"/>
      <c r="TOX220" s="1535"/>
      <c r="TOY220" s="1535"/>
      <c r="TOZ220" s="1535"/>
      <c r="TPA220" s="1535"/>
      <c r="TPB220" s="1535"/>
      <c r="TPC220" s="1535"/>
      <c r="TPD220" s="1535"/>
      <c r="TPE220" s="1535"/>
      <c r="TPF220" s="1535"/>
      <c r="TPG220" s="1535"/>
      <c r="TPH220" s="1535"/>
      <c r="TPI220" s="1535"/>
      <c r="TPJ220" s="1535"/>
      <c r="TPK220" s="1535"/>
      <c r="TPL220" s="1535"/>
      <c r="TPM220" s="1535"/>
      <c r="TPN220" s="1535"/>
      <c r="TPO220" s="1535"/>
      <c r="TPP220" s="1535"/>
      <c r="TPQ220" s="1535"/>
      <c r="TPR220" s="1535"/>
      <c r="TPS220" s="1535"/>
      <c r="TPT220" s="1535"/>
      <c r="TPU220" s="1535"/>
      <c r="TPV220" s="1535"/>
      <c r="TPW220" s="1535"/>
      <c r="TPX220" s="1535"/>
      <c r="TPY220" s="1535"/>
      <c r="TPZ220" s="1535"/>
      <c r="TQA220" s="1535"/>
      <c r="TQB220" s="1535"/>
      <c r="TQC220" s="1535"/>
      <c r="TQD220" s="1535"/>
      <c r="TQE220" s="1535"/>
      <c r="TQF220" s="1535"/>
      <c r="TQG220" s="1535"/>
      <c r="TQH220" s="1535"/>
      <c r="TQI220" s="1535"/>
      <c r="TQJ220" s="1535"/>
      <c r="TQK220" s="1535"/>
      <c r="TQL220" s="1535"/>
      <c r="TQM220" s="1535"/>
      <c r="TQN220" s="1535"/>
      <c r="TQO220" s="1535"/>
      <c r="TQP220" s="1535"/>
      <c r="TQQ220" s="1535"/>
      <c r="TQR220" s="1535"/>
      <c r="TQS220" s="1535"/>
      <c r="TQT220" s="1535"/>
      <c r="TQU220" s="1535"/>
      <c r="TQV220" s="1535"/>
      <c r="TQW220" s="1535"/>
      <c r="TQX220" s="1535"/>
      <c r="TQY220" s="1535"/>
      <c r="TQZ220" s="1535"/>
      <c r="TRA220" s="1535"/>
      <c r="TRB220" s="1535"/>
      <c r="TRC220" s="1535"/>
      <c r="TRD220" s="1535"/>
      <c r="TRE220" s="1535"/>
      <c r="TRF220" s="1535"/>
      <c r="TRG220" s="1535"/>
      <c r="TRH220" s="1535"/>
      <c r="TRI220" s="1535"/>
      <c r="TRJ220" s="1535"/>
      <c r="TRK220" s="1535"/>
      <c r="TRL220" s="1535"/>
      <c r="TRM220" s="1535"/>
      <c r="TRN220" s="1535"/>
      <c r="TRO220" s="1535"/>
      <c r="TRP220" s="1535"/>
      <c r="TRQ220" s="1535"/>
      <c r="TRR220" s="1535"/>
      <c r="TRS220" s="1535"/>
      <c r="TRT220" s="1535"/>
      <c r="TRU220" s="1535"/>
      <c r="TRV220" s="1535"/>
      <c r="TRW220" s="1535"/>
      <c r="TRX220" s="1535"/>
      <c r="TRY220" s="1535"/>
      <c r="TRZ220" s="1535"/>
      <c r="TSA220" s="1535"/>
      <c r="TSB220" s="1535"/>
      <c r="TSC220" s="1535"/>
      <c r="TSD220" s="1535"/>
      <c r="TSE220" s="1535"/>
      <c r="TSF220" s="1535"/>
      <c r="TSG220" s="1535"/>
      <c r="TSH220" s="1535"/>
      <c r="TSI220" s="1535"/>
      <c r="TSJ220" s="1535"/>
      <c r="TSK220" s="1535"/>
      <c r="TSL220" s="1535"/>
      <c r="TSM220" s="1535"/>
      <c r="TSN220" s="1535"/>
      <c r="TSO220" s="1535"/>
      <c r="TSP220" s="1535"/>
      <c r="TSQ220" s="1535"/>
      <c r="TSR220" s="1535"/>
      <c r="TSS220" s="1535"/>
      <c r="TST220" s="1535"/>
      <c r="TSU220" s="1535"/>
      <c r="TSV220" s="1535"/>
      <c r="TSW220" s="1535"/>
      <c r="TSX220" s="1535"/>
      <c r="TSY220" s="1535"/>
      <c r="TSZ220" s="1535"/>
      <c r="TTA220" s="1535"/>
      <c r="TTB220" s="1535"/>
      <c r="TTC220" s="1535"/>
      <c r="TTD220" s="1535"/>
      <c r="TTE220" s="1535"/>
      <c r="TTF220" s="1535"/>
      <c r="TTG220" s="1535"/>
      <c r="TTH220" s="1535"/>
      <c r="TTI220" s="1535"/>
      <c r="TTJ220" s="1535"/>
      <c r="TTK220" s="1535"/>
      <c r="TTL220" s="1535"/>
      <c r="TTM220" s="1535"/>
      <c r="TTN220" s="1535"/>
      <c r="TTO220" s="1535"/>
      <c r="TTP220" s="1535"/>
      <c r="TTQ220" s="1535"/>
      <c r="TTR220" s="1535"/>
      <c r="TTS220" s="1535"/>
      <c r="TTT220" s="1535"/>
      <c r="TTU220" s="1535"/>
      <c r="TTV220" s="1535"/>
      <c r="TTW220" s="1535"/>
      <c r="TTX220" s="1535"/>
      <c r="TTY220" s="1535"/>
      <c r="TTZ220" s="1535"/>
      <c r="TUA220" s="1535"/>
      <c r="TUB220" s="1535"/>
      <c r="TUC220" s="1535"/>
      <c r="TUD220" s="1535"/>
      <c r="TUE220" s="1535"/>
      <c r="TUF220" s="1535"/>
      <c r="TUG220" s="1535"/>
      <c r="TUH220" s="1535"/>
      <c r="TUI220" s="1535"/>
      <c r="TUJ220" s="1535"/>
      <c r="TUK220" s="1535"/>
      <c r="TUL220" s="1535"/>
      <c r="TUM220" s="1535"/>
      <c r="TUN220" s="1535"/>
      <c r="TUO220" s="1535"/>
      <c r="TUP220" s="1535"/>
      <c r="TUQ220" s="1535"/>
      <c r="TUR220" s="1535"/>
      <c r="TUS220" s="1535"/>
      <c r="TUT220" s="1535"/>
      <c r="TUU220" s="1535"/>
      <c r="TUV220" s="1535"/>
      <c r="TUW220" s="1535"/>
      <c r="TUX220" s="1535"/>
      <c r="TUY220" s="1535"/>
      <c r="TUZ220" s="1535"/>
      <c r="TVA220" s="1535"/>
      <c r="TVB220" s="1535"/>
      <c r="TVC220" s="1535"/>
      <c r="TVD220" s="1535"/>
      <c r="TVE220" s="1535"/>
      <c r="TVF220" s="1535"/>
      <c r="TVG220" s="1535"/>
      <c r="TVH220" s="1535"/>
      <c r="TVI220" s="1535"/>
      <c r="TVJ220" s="1535"/>
      <c r="TVK220" s="1535"/>
      <c r="TVL220" s="1535"/>
      <c r="TVM220" s="1535"/>
      <c r="TVN220" s="1535"/>
      <c r="TVO220" s="1535"/>
      <c r="TVP220" s="1535"/>
      <c r="TVQ220" s="1535"/>
      <c r="TVR220" s="1535"/>
      <c r="TVS220" s="1535"/>
      <c r="TVT220" s="1535"/>
      <c r="TVU220" s="1535"/>
      <c r="TVV220" s="1535"/>
      <c r="TVW220" s="1535"/>
      <c r="TVX220" s="1535"/>
      <c r="TVY220" s="1535"/>
      <c r="TVZ220" s="1535"/>
      <c r="TWA220" s="1535"/>
      <c r="TWB220" s="1535"/>
      <c r="TWC220" s="1535"/>
      <c r="TWD220" s="1535"/>
      <c r="TWE220" s="1535"/>
      <c r="TWF220" s="1535"/>
      <c r="TWG220" s="1535"/>
      <c r="TWH220" s="1535"/>
      <c r="TWI220" s="1535"/>
      <c r="TWJ220" s="1535"/>
      <c r="TWK220" s="1535"/>
      <c r="TWL220" s="1535"/>
      <c r="TWM220" s="1535"/>
      <c r="TWN220" s="1535"/>
      <c r="TWO220" s="1535"/>
      <c r="TWP220" s="1535"/>
      <c r="TWQ220" s="1535"/>
      <c r="TWR220" s="1535"/>
      <c r="TWS220" s="1535"/>
      <c r="TWT220" s="1535"/>
      <c r="TWU220" s="1535"/>
      <c r="TWV220" s="1535"/>
      <c r="TWW220" s="1535"/>
      <c r="TWX220" s="1535"/>
      <c r="TWY220" s="1535"/>
      <c r="TWZ220" s="1535"/>
      <c r="TXA220" s="1535"/>
      <c r="TXB220" s="1535"/>
      <c r="TXC220" s="1535"/>
      <c r="TXD220" s="1535"/>
      <c r="TXE220" s="1535"/>
      <c r="TXF220" s="1535"/>
      <c r="TXG220" s="1535"/>
      <c r="TXH220" s="1535"/>
      <c r="TXI220" s="1535"/>
      <c r="TXJ220" s="1535"/>
      <c r="TXK220" s="1535"/>
      <c r="TXL220" s="1535"/>
      <c r="TXM220" s="1535"/>
      <c r="TXN220" s="1535"/>
      <c r="TXO220" s="1535"/>
      <c r="TXP220" s="1535"/>
      <c r="TXQ220" s="1535"/>
      <c r="TXR220" s="1535"/>
      <c r="TXS220" s="1535"/>
      <c r="TXT220" s="1535"/>
      <c r="TXU220" s="1535"/>
      <c r="TXV220" s="1535"/>
      <c r="TXW220" s="1535"/>
      <c r="TXX220" s="1535"/>
      <c r="TXY220" s="1535"/>
      <c r="TXZ220" s="1535"/>
      <c r="TYA220" s="1535"/>
      <c r="TYB220" s="1535"/>
      <c r="TYC220" s="1535"/>
      <c r="TYD220" s="1535"/>
      <c r="TYE220" s="1535"/>
      <c r="TYF220" s="1535"/>
      <c r="TYG220" s="1535"/>
      <c r="TYH220" s="1535"/>
      <c r="TYI220" s="1535"/>
      <c r="TYJ220" s="1535"/>
      <c r="TYK220" s="1535"/>
      <c r="TYL220" s="1535"/>
      <c r="TYM220" s="1535"/>
      <c r="TYN220" s="1535"/>
      <c r="TYO220" s="1535"/>
      <c r="TYP220" s="1535"/>
      <c r="TYQ220" s="1535"/>
      <c r="TYR220" s="1535"/>
      <c r="TYS220" s="1535"/>
      <c r="TYT220" s="1535"/>
      <c r="TYU220" s="1535"/>
      <c r="TYV220" s="1535"/>
      <c r="TYW220" s="1535"/>
      <c r="TYX220" s="1535"/>
      <c r="TYY220" s="1535"/>
      <c r="TYZ220" s="1535"/>
      <c r="TZA220" s="1535"/>
      <c r="TZB220" s="1535"/>
      <c r="TZC220" s="1535"/>
      <c r="TZD220" s="1535"/>
      <c r="TZE220" s="1535"/>
      <c r="TZF220" s="1535"/>
      <c r="TZG220" s="1535"/>
      <c r="TZH220" s="1535"/>
      <c r="TZI220" s="1535"/>
      <c r="TZJ220" s="1535"/>
      <c r="TZK220" s="1535"/>
      <c r="TZL220" s="1535"/>
      <c r="TZM220" s="1535"/>
      <c r="TZN220" s="1535"/>
      <c r="TZO220" s="1535"/>
      <c r="TZP220" s="1535"/>
      <c r="TZQ220" s="1535"/>
      <c r="TZR220" s="1535"/>
      <c r="TZS220" s="1535"/>
      <c r="TZT220" s="1535"/>
      <c r="TZU220" s="1535"/>
      <c r="TZV220" s="1535"/>
      <c r="TZW220" s="1535"/>
      <c r="TZX220" s="1535"/>
      <c r="TZY220" s="1535"/>
      <c r="TZZ220" s="1535"/>
      <c r="UAA220" s="1535"/>
      <c r="UAB220" s="1535"/>
      <c r="UAC220" s="1535"/>
      <c r="UAD220" s="1535"/>
      <c r="UAE220" s="1535"/>
      <c r="UAF220" s="1535"/>
      <c r="UAG220" s="1535"/>
      <c r="UAH220" s="1535"/>
      <c r="UAI220" s="1535"/>
      <c r="UAJ220" s="1535"/>
      <c r="UAK220" s="1535"/>
      <c r="UAL220" s="1535"/>
      <c r="UAM220" s="1535"/>
      <c r="UAN220" s="1535"/>
      <c r="UAO220" s="1535"/>
      <c r="UAP220" s="1535"/>
      <c r="UAQ220" s="1535"/>
      <c r="UAR220" s="1535"/>
      <c r="UAS220" s="1535"/>
      <c r="UAT220" s="1535"/>
      <c r="UAU220" s="1535"/>
      <c r="UAV220" s="1535"/>
      <c r="UAW220" s="1535"/>
      <c r="UAX220" s="1535"/>
      <c r="UAY220" s="1535"/>
      <c r="UAZ220" s="1535"/>
      <c r="UBA220" s="1535"/>
      <c r="UBB220" s="1535"/>
      <c r="UBC220" s="1535"/>
      <c r="UBD220" s="1535"/>
      <c r="UBE220" s="1535"/>
      <c r="UBF220" s="1535"/>
      <c r="UBG220" s="1535"/>
      <c r="UBH220" s="1535"/>
      <c r="UBI220" s="1535"/>
      <c r="UBJ220" s="1535"/>
      <c r="UBK220" s="1535"/>
      <c r="UBL220" s="1535"/>
      <c r="UBM220" s="1535"/>
      <c r="UBN220" s="1535"/>
      <c r="UBO220" s="1535"/>
      <c r="UBP220" s="1535"/>
      <c r="UBQ220" s="1535"/>
      <c r="UBR220" s="1535"/>
      <c r="UBS220" s="1535"/>
      <c r="UBT220" s="1535"/>
      <c r="UBU220" s="1535"/>
      <c r="UBV220" s="1535"/>
      <c r="UBW220" s="1535"/>
      <c r="UBX220" s="1535"/>
      <c r="UBY220" s="1535"/>
      <c r="UBZ220" s="1535"/>
      <c r="UCA220" s="1535"/>
      <c r="UCB220" s="1535"/>
      <c r="UCC220" s="1535"/>
      <c r="UCD220" s="1535"/>
      <c r="UCE220" s="1535"/>
      <c r="UCF220" s="1535"/>
      <c r="UCG220" s="1535"/>
      <c r="UCH220" s="1535"/>
      <c r="UCI220" s="1535"/>
      <c r="UCJ220" s="1535"/>
      <c r="UCK220" s="1535"/>
      <c r="UCL220" s="1535"/>
      <c r="UCM220" s="1535"/>
      <c r="UCN220" s="1535"/>
      <c r="UCO220" s="1535"/>
      <c r="UCP220" s="1535"/>
      <c r="UCQ220" s="1535"/>
      <c r="UCR220" s="1535"/>
      <c r="UCS220" s="1535"/>
      <c r="UCT220" s="1535"/>
      <c r="UCU220" s="1535"/>
      <c r="UCV220" s="1535"/>
      <c r="UCW220" s="1535"/>
      <c r="UCX220" s="1535"/>
      <c r="UCY220" s="1535"/>
      <c r="UCZ220" s="1535"/>
      <c r="UDA220" s="1535"/>
      <c r="UDB220" s="1535"/>
      <c r="UDC220" s="1535"/>
      <c r="UDD220" s="1535"/>
      <c r="UDE220" s="1535"/>
      <c r="UDF220" s="1535"/>
      <c r="UDG220" s="1535"/>
      <c r="UDH220" s="1535"/>
      <c r="UDI220" s="1535"/>
      <c r="UDJ220" s="1535"/>
      <c r="UDK220" s="1535"/>
      <c r="UDL220" s="1535"/>
      <c r="UDM220" s="1535"/>
      <c r="UDN220" s="1535"/>
      <c r="UDO220" s="1535"/>
      <c r="UDP220" s="1535"/>
      <c r="UDQ220" s="1535"/>
      <c r="UDR220" s="1535"/>
      <c r="UDS220" s="1535"/>
      <c r="UDT220" s="1535"/>
      <c r="UDU220" s="1535"/>
      <c r="UDV220" s="1535"/>
      <c r="UDW220" s="1535"/>
      <c r="UDX220" s="1535"/>
      <c r="UDY220" s="1535"/>
      <c r="UDZ220" s="1535"/>
      <c r="UEA220" s="1535"/>
      <c r="UEB220" s="1535"/>
      <c r="UEC220" s="1535"/>
      <c r="UED220" s="1535"/>
      <c r="UEE220" s="1535"/>
      <c r="UEF220" s="1535"/>
      <c r="UEG220" s="1535"/>
      <c r="UEH220" s="1535"/>
      <c r="UEI220" s="1535"/>
      <c r="UEJ220" s="1535"/>
      <c r="UEK220" s="1535"/>
      <c r="UEL220" s="1535"/>
      <c r="UEM220" s="1535"/>
      <c r="UEN220" s="1535"/>
      <c r="UEO220" s="1535"/>
      <c r="UEP220" s="1535"/>
      <c r="UEQ220" s="1535"/>
      <c r="UER220" s="1535"/>
      <c r="UES220" s="1535"/>
      <c r="UET220" s="1535"/>
      <c r="UEU220" s="1535"/>
      <c r="UEV220" s="1535"/>
      <c r="UEW220" s="1535"/>
      <c r="UEX220" s="1535"/>
      <c r="UEY220" s="1535"/>
      <c r="UEZ220" s="1535"/>
      <c r="UFA220" s="1535"/>
      <c r="UFB220" s="1535"/>
      <c r="UFC220" s="1535"/>
      <c r="UFD220" s="1535"/>
      <c r="UFE220" s="1535"/>
      <c r="UFF220" s="1535"/>
      <c r="UFG220" s="1535"/>
      <c r="UFH220" s="1535"/>
      <c r="UFI220" s="1535"/>
      <c r="UFJ220" s="1535"/>
      <c r="UFK220" s="1535"/>
      <c r="UFL220" s="1535"/>
      <c r="UFM220" s="1535"/>
      <c r="UFN220" s="1535"/>
      <c r="UFO220" s="1535"/>
      <c r="UFP220" s="1535"/>
      <c r="UFQ220" s="1535"/>
      <c r="UFR220" s="1535"/>
      <c r="UFS220" s="1535"/>
      <c r="UFT220" s="1535"/>
      <c r="UFU220" s="1535"/>
      <c r="UFV220" s="1535"/>
      <c r="UFW220" s="1535"/>
      <c r="UFX220" s="1535"/>
      <c r="UFY220" s="1535"/>
      <c r="UFZ220" s="1535"/>
      <c r="UGA220" s="1535"/>
      <c r="UGB220" s="1535"/>
      <c r="UGC220" s="1535"/>
      <c r="UGD220" s="1535"/>
      <c r="UGE220" s="1535"/>
      <c r="UGF220" s="1535"/>
      <c r="UGG220" s="1535"/>
      <c r="UGH220" s="1535"/>
      <c r="UGI220" s="1535"/>
      <c r="UGJ220" s="1535"/>
      <c r="UGK220" s="1535"/>
      <c r="UGL220" s="1535"/>
      <c r="UGM220" s="1535"/>
      <c r="UGN220" s="1535"/>
      <c r="UGO220" s="1535"/>
      <c r="UGP220" s="1535"/>
      <c r="UGQ220" s="1535"/>
      <c r="UGR220" s="1535"/>
      <c r="UGS220" s="1535"/>
      <c r="UGT220" s="1535"/>
      <c r="UGU220" s="1535"/>
      <c r="UGV220" s="1535"/>
      <c r="UGW220" s="1535"/>
      <c r="UGX220" s="1535"/>
      <c r="UGY220" s="1535"/>
      <c r="UGZ220" s="1535"/>
      <c r="UHA220" s="1535"/>
      <c r="UHB220" s="1535"/>
      <c r="UHC220" s="1535"/>
      <c r="UHD220" s="1535"/>
      <c r="UHE220" s="1535"/>
      <c r="UHF220" s="1535"/>
      <c r="UHG220" s="1535"/>
      <c r="UHH220" s="1535"/>
      <c r="UHI220" s="1535"/>
      <c r="UHJ220" s="1535"/>
      <c r="UHK220" s="1535"/>
      <c r="UHL220" s="1535"/>
      <c r="UHM220" s="1535"/>
      <c r="UHN220" s="1535"/>
      <c r="UHO220" s="1535"/>
      <c r="UHP220" s="1535"/>
      <c r="UHQ220" s="1535"/>
      <c r="UHR220" s="1535"/>
      <c r="UHS220" s="1535"/>
      <c r="UHT220" s="1535"/>
      <c r="UHU220" s="1535"/>
      <c r="UHV220" s="1535"/>
      <c r="UHW220" s="1535"/>
      <c r="UHX220" s="1535"/>
      <c r="UHY220" s="1535"/>
      <c r="UHZ220" s="1535"/>
      <c r="UIA220" s="1535"/>
      <c r="UIB220" s="1535"/>
      <c r="UIC220" s="1535"/>
      <c r="UID220" s="1535"/>
      <c r="UIE220" s="1535"/>
      <c r="UIF220" s="1535"/>
      <c r="UIG220" s="1535"/>
      <c r="UIH220" s="1535"/>
      <c r="UII220" s="1535"/>
      <c r="UIJ220" s="1535"/>
      <c r="UIK220" s="1535"/>
      <c r="UIL220" s="1535"/>
      <c r="UIM220" s="1535"/>
      <c r="UIN220" s="1535"/>
      <c r="UIO220" s="1535"/>
      <c r="UIP220" s="1535"/>
      <c r="UIQ220" s="1535"/>
      <c r="UIR220" s="1535"/>
      <c r="UIS220" s="1535"/>
      <c r="UIT220" s="1535"/>
      <c r="UIU220" s="1535"/>
      <c r="UIV220" s="1535"/>
      <c r="UIW220" s="1535"/>
      <c r="UIX220" s="1535"/>
      <c r="UIY220" s="1535"/>
      <c r="UIZ220" s="1535"/>
      <c r="UJA220" s="1535"/>
      <c r="UJB220" s="1535"/>
      <c r="UJC220" s="1535"/>
      <c r="UJD220" s="1535"/>
      <c r="UJE220" s="1535"/>
      <c r="UJF220" s="1535"/>
      <c r="UJG220" s="1535"/>
      <c r="UJH220" s="1535"/>
      <c r="UJI220" s="1535"/>
      <c r="UJJ220" s="1535"/>
      <c r="UJK220" s="1535"/>
      <c r="UJL220" s="1535"/>
      <c r="UJM220" s="1535"/>
      <c r="UJN220" s="1535"/>
      <c r="UJO220" s="1535"/>
      <c r="UJP220" s="1535"/>
      <c r="UJQ220" s="1535"/>
      <c r="UJR220" s="1535"/>
      <c r="UJS220" s="1535"/>
      <c r="UJT220" s="1535"/>
      <c r="UJU220" s="1535"/>
      <c r="UJV220" s="1535"/>
      <c r="UJW220" s="1535"/>
      <c r="UJX220" s="1535"/>
      <c r="UJY220" s="1535"/>
      <c r="UJZ220" s="1535"/>
      <c r="UKA220" s="1535"/>
      <c r="UKB220" s="1535"/>
      <c r="UKC220" s="1535"/>
      <c r="UKD220" s="1535"/>
      <c r="UKE220" s="1535"/>
      <c r="UKF220" s="1535"/>
      <c r="UKG220" s="1535"/>
      <c r="UKH220" s="1535"/>
      <c r="UKI220" s="1535"/>
      <c r="UKJ220" s="1535"/>
      <c r="UKK220" s="1535"/>
      <c r="UKL220" s="1535"/>
      <c r="UKM220" s="1535"/>
      <c r="UKN220" s="1535"/>
      <c r="UKO220" s="1535"/>
      <c r="UKP220" s="1535"/>
      <c r="UKQ220" s="1535"/>
      <c r="UKR220" s="1535"/>
      <c r="UKS220" s="1535"/>
      <c r="UKT220" s="1535"/>
      <c r="UKU220" s="1535"/>
      <c r="UKV220" s="1535"/>
      <c r="UKW220" s="1535"/>
      <c r="UKX220" s="1535"/>
      <c r="UKY220" s="1535"/>
      <c r="UKZ220" s="1535"/>
      <c r="ULA220" s="1535"/>
      <c r="ULB220" s="1535"/>
      <c r="ULC220" s="1535"/>
      <c r="ULD220" s="1535"/>
      <c r="ULE220" s="1535"/>
      <c r="ULF220" s="1535"/>
      <c r="ULG220" s="1535"/>
      <c r="ULH220" s="1535"/>
      <c r="ULI220" s="1535"/>
      <c r="ULJ220" s="1535"/>
      <c r="ULK220" s="1535"/>
      <c r="ULL220" s="1535"/>
      <c r="ULM220" s="1535"/>
      <c r="ULN220" s="1535"/>
      <c r="ULO220" s="1535"/>
      <c r="ULP220" s="1535"/>
      <c r="ULQ220" s="1535"/>
      <c r="ULR220" s="1535"/>
      <c r="ULS220" s="1535"/>
      <c r="ULT220" s="1535"/>
      <c r="ULU220" s="1535"/>
      <c r="ULV220" s="1535"/>
      <c r="ULW220" s="1535"/>
      <c r="ULX220" s="1535"/>
      <c r="ULY220" s="1535"/>
      <c r="ULZ220" s="1535"/>
      <c r="UMA220" s="1535"/>
      <c r="UMB220" s="1535"/>
      <c r="UMC220" s="1535"/>
      <c r="UMD220" s="1535"/>
      <c r="UME220" s="1535"/>
      <c r="UMF220" s="1535"/>
      <c r="UMG220" s="1535"/>
      <c r="UMH220" s="1535"/>
      <c r="UMI220" s="1535"/>
      <c r="UMJ220" s="1535"/>
      <c r="UMK220" s="1535"/>
      <c r="UML220" s="1535"/>
      <c r="UMM220" s="1535"/>
      <c r="UMN220" s="1535"/>
      <c r="UMO220" s="1535"/>
      <c r="UMP220" s="1535"/>
      <c r="UMQ220" s="1535"/>
      <c r="UMR220" s="1535"/>
      <c r="UMS220" s="1535"/>
      <c r="UMT220" s="1535"/>
      <c r="UMU220" s="1535"/>
      <c r="UMV220" s="1535"/>
      <c r="UMW220" s="1535"/>
      <c r="UMX220" s="1535"/>
      <c r="UMY220" s="1535"/>
      <c r="UMZ220" s="1535"/>
      <c r="UNA220" s="1535"/>
      <c r="UNB220" s="1535"/>
      <c r="UNC220" s="1535"/>
      <c r="UND220" s="1535"/>
      <c r="UNE220" s="1535"/>
      <c r="UNF220" s="1535"/>
      <c r="UNG220" s="1535"/>
      <c r="UNH220" s="1535"/>
      <c r="UNI220" s="1535"/>
      <c r="UNJ220" s="1535"/>
      <c r="UNK220" s="1535"/>
      <c r="UNL220" s="1535"/>
      <c r="UNM220" s="1535"/>
      <c r="UNN220" s="1535"/>
      <c r="UNO220" s="1535"/>
      <c r="UNP220" s="1535"/>
      <c r="UNQ220" s="1535"/>
      <c r="UNR220" s="1535"/>
      <c r="UNS220" s="1535"/>
      <c r="UNT220" s="1535"/>
      <c r="UNU220" s="1535"/>
      <c r="UNV220" s="1535"/>
      <c r="UNW220" s="1535"/>
      <c r="UNX220" s="1535"/>
      <c r="UNY220" s="1535"/>
      <c r="UNZ220" s="1535"/>
      <c r="UOA220" s="1535"/>
      <c r="UOB220" s="1535"/>
      <c r="UOC220" s="1535"/>
      <c r="UOD220" s="1535"/>
      <c r="UOE220" s="1535"/>
      <c r="UOF220" s="1535"/>
      <c r="UOG220" s="1535"/>
      <c r="UOH220" s="1535"/>
      <c r="UOI220" s="1535"/>
      <c r="UOJ220" s="1535"/>
      <c r="UOK220" s="1535"/>
      <c r="UOL220" s="1535"/>
      <c r="UOM220" s="1535"/>
      <c r="UON220" s="1535"/>
      <c r="UOO220" s="1535"/>
      <c r="UOP220" s="1535"/>
      <c r="UOQ220" s="1535"/>
      <c r="UOR220" s="1535"/>
      <c r="UOS220" s="1535"/>
      <c r="UOT220" s="1535"/>
      <c r="UOU220" s="1535"/>
      <c r="UOV220" s="1535"/>
      <c r="UOW220" s="1535"/>
      <c r="UOX220" s="1535"/>
      <c r="UOY220" s="1535"/>
      <c r="UOZ220" s="1535"/>
      <c r="UPA220" s="1535"/>
      <c r="UPB220" s="1535"/>
      <c r="UPC220" s="1535"/>
      <c r="UPD220" s="1535"/>
      <c r="UPE220" s="1535"/>
      <c r="UPF220" s="1535"/>
      <c r="UPG220" s="1535"/>
      <c r="UPH220" s="1535"/>
      <c r="UPI220" s="1535"/>
      <c r="UPJ220" s="1535"/>
      <c r="UPK220" s="1535"/>
      <c r="UPL220" s="1535"/>
      <c r="UPM220" s="1535"/>
      <c r="UPN220" s="1535"/>
      <c r="UPO220" s="1535"/>
      <c r="UPP220" s="1535"/>
      <c r="UPQ220" s="1535"/>
      <c r="UPR220" s="1535"/>
      <c r="UPS220" s="1535"/>
      <c r="UPT220" s="1535"/>
      <c r="UPU220" s="1535"/>
      <c r="UPV220" s="1535"/>
      <c r="UPW220" s="1535"/>
      <c r="UPX220" s="1535"/>
      <c r="UPY220" s="1535"/>
      <c r="UPZ220" s="1535"/>
      <c r="UQA220" s="1535"/>
      <c r="UQB220" s="1535"/>
      <c r="UQC220" s="1535"/>
      <c r="UQD220" s="1535"/>
      <c r="UQE220" s="1535"/>
      <c r="UQF220" s="1535"/>
      <c r="UQG220" s="1535"/>
      <c r="UQH220" s="1535"/>
      <c r="UQI220" s="1535"/>
      <c r="UQJ220" s="1535"/>
      <c r="UQK220" s="1535"/>
      <c r="UQL220" s="1535"/>
      <c r="UQM220" s="1535"/>
      <c r="UQN220" s="1535"/>
      <c r="UQO220" s="1535"/>
      <c r="UQP220" s="1535"/>
      <c r="UQQ220" s="1535"/>
      <c r="UQR220" s="1535"/>
      <c r="UQS220" s="1535"/>
      <c r="UQT220" s="1535"/>
      <c r="UQU220" s="1535"/>
      <c r="UQV220" s="1535"/>
      <c r="UQW220" s="1535"/>
      <c r="UQX220" s="1535"/>
      <c r="UQY220" s="1535"/>
      <c r="UQZ220" s="1535"/>
      <c r="URA220" s="1535"/>
      <c r="URB220" s="1535"/>
      <c r="URC220" s="1535"/>
      <c r="URD220" s="1535"/>
      <c r="URE220" s="1535"/>
      <c r="URF220" s="1535"/>
      <c r="URG220" s="1535"/>
      <c r="URH220" s="1535"/>
      <c r="URI220" s="1535"/>
      <c r="URJ220" s="1535"/>
      <c r="URK220" s="1535"/>
      <c r="URL220" s="1535"/>
      <c r="URM220" s="1535"/>
      <c r="URN220" s="1535"/>
      <c r="URO220" s="1535"/>
      <c r="URP220" s="1535"/>
      <c r="URQ220" s="1535"/>
      <c r="URR220" s="1535"/>
      <c r="URS220" s="1535"/>
      <c r="URT220" s="1535"/>
      <c r="URU220" s="1535"/>
      <c r="URV220" s="1535"/>
      <c r="URW220" s="1535"/>
      <c r="URX220" s="1535"/>
      <c r="URY220" s="1535"/>
      <c r="URZ220" s="1535"/>
      <c r="USA220" s="1535"/>
      <c r="USB220" s="1535"/>
      <c r="USC220" s="1535"/>
      <c r="USD220" s="1535"/>
      <c r="USE220" s="1535"/>
      <c r="USF220" s="1535"/>
      <c r="USG220" s="1535"/>
      <c r="USH220" s="1535"/>
      <c r="USI220" s="1535"/>
      <c r="USJ220" s="1535"/>
      <c r="USK220" s="1535"/>
      <c r="USL220" s="1535"/>
      <c r="USM220" s="1535"/>
      <c r="USN220" s="1535"/>
      <c r="USO220" s="1535"/>
      <c r="USP220" s="1535"/>
      <c r="USQ220" s="1535"/>
      <c r="USR220" s="1535"/>
      <c r="USS220" s="1535"/>
      <c r="UST220" s="1535"/>
      <c r="USU220" s="1535"/>
      <c r="USV220" s="1535"/>
      <c r="USW220" s="1535"/>
      <c r="USX220" s="1535"/>
      <c r="USY220" s="1535"/>
      <c r="USZ220" s="1535"/>
      <c r="UTA220" s="1535"/>
      <c r="UTB220" s="1535"/>
      <c r="UTC220" s="1535"/>
      <c r="UTD220" s="1535"/>
      <c r="UTE220" s="1535"/>
      <c r="UTF220" s="1535"/>
      <c r="UTG220" s="1535"/>
      <c r="UTH220" s="1535"/>
      <c r="UTI220" s="1535"/>
      <c r="UTJ220" s="1535"/>
      <c r="UTK220" s="1535"/>
      <c r="UTL220" s="1535"/>
      <c r="UTM220" s="1535"/>
      <c r="UTN220" s="1535"/>
      <c r="UTO220" s="1535"/>
      <c r="UTP220" s="1535"/>
      <c r="UTQ220" s="1535"/>
      <c r="UTR220" s="1535"/>
      <c r="UTS220" s="1535"/>
      <c r="UTT220" s="1535"/>
      <c r="UTU220" s="1535"/>
      <c r="UTV220" s="1535"/>
      <c r="UTW220" s="1535"/>
      <c r="UTX220" s="1535"/>
      <c r="UTY220" s="1535"/>
      <c r="UTZ220" s="1535"/>
      <c r="UUA220" s="1535"/>
      <c r="UUB220" s="1535"/>
      <c r="UUC220" s="1535"/>
      <c r="UUD220" s="1535"/>
      <c r="UUE220" s="1535"/>
      <c r="UUF220" s="1535"/>
      <c r="UUG220" s="1535"/>
      <c r="UUH220" s="1535"/>
      <c r="UUI220" s="1535"/>
      <c r="UUJ220" s="1535"/>
      <c r="UUK220" s="1535"/>
      <c r="UUL220" s="1535"/>
      <c r="UUM220" s="1535"/>
      <c r="UUN220" s="1535"/>
      <c r="UUO220" s="1535"/>
      <c r="UUP220" s="1535"/>
      <c r="UUQ220" s="1535"/>
      <c r="UUR220" s="1535"/>
      <c r="UUS220" s="1535"/>
      <c r="UUT220" s="1535"/>
      <c r="UUU220" s="1535"/>
      <c r="UUV220" s="1535"/>
      <c r="UUW220" s="1535"/>
      <c r="UUX220" s="1535"/>
      <c r="UUY220" s="1535"/>
      <c r="UUZ220" s="1535"/>
      <c r="UVA220" s="1535"/>
      <c r="UVB220" s="1535"/>
      <c r="UVC220" s="1535"/>
      <c r="UVD220" s="1535"/>
      <c r="UVE220" s="1535"/>
      <c r="UVF220" s="1535"/>
      <c r="UVG220" s="1535"/>
      <c r="UVH220" s="1535"/>
      <c r="UVI220" s="1535"/>
      <c r="UVJ220" s="1535"/>
      <c r="UVK220" s="1535"/>
      <c r="UVL220" s="1535"/>
      <c r="UVM220" s="1535"/>
      <c r="UVN220" s="1535"/>
      <c r="UVO220" s="1535"/>
      <c r="UVP220" s="1535"/>
      <c r="UVQ220" s="1535"/>
      <c r="UVR220" s="1535"/>
      <c r="UVS220" s="1535"/>
      <c r="UVT220" s="1535"/>
      <c r="UVU220" s="1535"/>
      <c r="UVV220" s="1535"/>
      <c r="UVW220" s="1535"/>
      <c r="UVX220" s="1535"/>
      <c r="UVY220" s="1535"/>
      <c r="UVZ220" s="1535"/>
      <c r="UWA220" s="1535"/>
      <c r="UWB220" s="1535"/>
      <c r="UWC220" s="1535"/>
      <c r="UWD220" s="1535"/>
      <c r="UWE220" s="1535"/>
      <c r="UWF220" s="1535"/>
      <c r="UWG220" s="1535"/>
      <c r="UWH220" s="1535"/>
      <c r="UWI220" s="1535"/>
      <c r="UWJ220" s="1535"/>
      <c r="UWK220" s="1535"/>
      <c r="UWL220" s="1535"/>
      <c r="UWM220" s="1535"/>
      <c r="UWN220" s="1535"/>
      <c r="UWO220" s="1535"/>
      <c r="UWP220" s="1535"/>
      <c r="UWQ220" s="1535"/>
      <c r="UWR220" s="1535"/>
      <c r="UWS220" s="1535"/>
      <c r="UWT220" s="1535"/>
      <c r="UWU220" s="1535"/>
      <c r="UWV220" s="1535"/>
      <c r="UWW220" s="1535"/>
      <c r="UWX220" s="1535"/>
      <c r="UWY220" s="1535"/>
      <c r="UWZ220" s="1535"/>
      <c r="UXA220" s="1535"/>
      <c r="UXB220" s="1535"/>
      <c r="UXC220" s="1535"/>
      <c r="UXD220" s="1535"/>
      <c r="UXE220" s="1535"/>
      <c r="UXF220" s="1535"/>
      <c r="UXG220" s="1535"/>
      <c r="UXH220" s="1535"/>
      <c r="UXI220" s="1535"/>
      <c r="UXJ220" s="1535"/>
      <c r="UXK220" s="1535"/>
      <c r="UXL220" s="1535"/>
      <c r="UXM220" s="1535"/>
      <c r="UXN220" s="1535"/>
      <c r="UXO220" s="1535"/>
      <c r="UXP220" s="1535"/>
      <c r="UXQ220" s="1535"/>
      <c r="UXR220" s="1535"/>
      <c r="UXS220" s="1535"/>
      <c r="UXT220" s="1535"/>
      <c r="UXU220" s="1535"/>
      <c r="UXV220" s="1535"/>
      <c r="UXW220" s="1535"/>
      <c r="UXX220" s="1535"/>
      <c r="UXY220" s="1535"/>
      <c r="UXZ220" s="1535"/>
      <c r="UYA220" s="1535"/>
      <c r="UYB220" s="1535"/>
      <c r="UYC220" s="1535"/>
      <c r="UYD220" s="1535"/>
      <c r="UYE220" s="1535"/>
      <c r="UYF220" s="1535"/>
      <c r="UYG220" s="1535"/>
      <c r="UYH220" s="1535"/>
      <c r="UYI220" s="1535"/>
      <c r="UYJ220" s="1535"/>
      <c r="UYK220" s="1535"/>
      <c r="UYL220" s="1535"/>
      <c r="UYM220" s="1535"/>
      <c r="UYN220" s="1535"/>
      <c r="UYO220" s="1535"/>
      <c r="UYP220" s="1535"/>
      <c r="UYQ220" s="1535"/>
      <c r="UYR220" s="1535"/>
      <c r="UYS220" s="1535"/>
      <c r="UYT220" s="1535"/>
      <c r="UYU220" s="1535"/>
      <c r="UYV220" s="1535"/>
      <c r="UYW220" s="1535"/>
      <c r="UYX220" s="1535"/>
      <c r="UYY220" s="1535"/>
      <c r="UYZ220" s="1535"/>
      <c r="UZA220" s="1535"/>
      <c r="UZB220" s="1535"/>
      <c r="UZC220" s="1535"/>
      <c r="UZD220" s="1535"/>
      <c r="UZE220" s="1535"/>
      <c r="UZF220" s="1535"/>
      <c r="UZG220" s="1535"/>
      <c r="UZH220" s="1535"/>
      <c r="UZI220" s="1535"/>
      <c r="UZJ220" s="1535"/>
      <c r="UZK220" s="1535"/>
      <c r="UZL220" s="1535"/>
      <c r="UZM220" s="1535"/>
      <c r="UZN220" s="1535"/>
      <c r="UZO220" s="1535"/>
      <c r="UZP220" s="1535"/>
      <c r="UZQ220" s="1535"/>
      <c r="UZR220" s="1535"/>
      <c r="UZS220" s="1535"/>
      <c r="UZT220" s="1535"/>
      <c r="UZU220" s="1535"/>
      <c r="UZV220" s="1535"/>
      <c r="UZW220" s="1535"/>
      <c r="UZX220" s="1535"/>
      <c r="UZY220" s="1535"/>
      <c r="UZZ220" s="1535"/>
      <c r="VAA220" s="1535"/>
      <c r="VAB220" s="1535"/>
      <c r="VAC220" s="1535"/>
      <c r="VAD220" s="1535"/>
      <c r="VAE220" s="1535"/>
      <c r="VAF220" s="1535"/>
      <c r="VAG220" s="1535"/>
      <c r="VAH220" s="1535"/>
      <c r="VAI220" s="1535"/>
      <c r="VAJ220" s="1535"/>
      <c r="VAK220" s="1535"/>
      <c r="VAL220" s="1535"/>
      <c r="VAM220" s="1535"/>
      <c r="VAN220" s="1535"/>
      <c r="VAO220" s="1535"/>
      <c r="VAP220" s="1535"/>
      <c r="VAQ220" s="1535"/>
      <c r="VAR220" s="1535"/>
      <c r="VAS220" s="1535"/>
      <c r="VAT220" s="1535"/>
      <c r="VAU220" s="1535"/>
      <c r="VAV220" s="1535"/>
      <c r="VAW220" s="1535"/>
      <c r="VAX220" s="1535"/>
      <c r="VAY220" s="1535"/>
      <c r="VAZ220" s="1535"/>
      <c r="VBA220" s="1535"/>
      <c r="VBB220" s="1535"/>
      <c r="VBC220" s="1535"/>
      <c r="VBD220" s="1535"/>
      <c r="VBE220" s="1535"/>
      <c r="VBF220" s="1535"/>
      <c r="VBG220" s="1535"/>
      <c r="VBH220" s="1535"/>
      <c r="VBI220" s="1535"/>
      <c r="VBJ220" s="1535"/>
      <c r="VBK220" s="1535"/>
      <c r="VBL220" s="1535"/>
      <c r="VBM220" s="1535"/>
      <c r="VBN220" s="1535"/>
      <c r="VBO220" s="1535"/>
      <c r="VBP220" s="1535"/>
      <c r="VBQ220" s="1535"/>
      <c r="VBR220" s="1535"/>
      <c r="VBS220" s="1535"/>
      <c r="VBT220" s="1535"/>
      <c r="VBU220" s="1535"/>
      <c r="VBV220" s="1535"/>
      <c r="VBW220" s="1535"/>
      <c r="VBX220" s="1535"/>
      <c r="VBY220" s="1535"/>
      <c r="VBZ220" s="1535"/>
      <c r="VCA220" s="1535"/>
      <c r="VCB220" s="1535"/>
      <c r="VCC220" s="1535"/>
      <c r="VCD220" s="1535"/>
      <c r="VCE220" s="1535"/>
      <c r="VCF220" s="1535"/>
      <c r="VCG220" s="1535"/>
      <c r="VCH220" s="1535"/>
      <c r="VCI220" s="1535"/>
      <c r="VCJ220" s="1535"/>
      <c r="VCK220" s="1535"/>
      <c r="VCL220" s="1535"/>
      <c r="VCM220" s="1535"/>
      <c r="VCN220" s="1535"/>
      <c r="VCO220" s="1535"/>
      <c r="VCP220" s="1535"/>
      <c r="VCQ220" s="1535"/>
      <c r="VCR220" s="1535"/>
      <c r="VCS220" s="1535"/>
      <c r="VCT220" s="1535"/>
      <c r="VCU220" s="1535"/>
      <c r="VCV220" s="1535"/>
      <c r="VCW220" s="1535"/>
      <c r="VCX220" s="1535"/>
      <c r="VCY220" s="1535"/>
      <c r="VCZ220" s="1535"/>
      <c r="VDA220" s="1535"/>
      <c r="VDB220" s="1535"/>
      <c r="VDC220" s="1535"/>
      <c r="VDD220" s="1535"/>
      <c r="VDE220" s="1535"/>
      <c r="VDF220" s="1535"/>
      <c r="VDG220" s="1535"/>
      <c r="VDH220" s="1535"/>
      <c r="VDI220" s="1535"/>
      <c r="VDJ220" s="1535"/>
      <c r="VDK220" s="1535"/>
      <c r="VDL220" s="1535"/>
      <c r="VDM220" s="1535"/>
      <c r="VDN220" s="1535"/>
      <c r="VDO220" s="1535"/>
      <c r="VDP220" s="1535"/>
      <c r="VDQ220" s="1535"/>
      <c r="VDR220" s="1535"/>
      <c r="VDS220" s="1535"/>
      <c r="VDT220" s="1535"/>
      <c r="VDU220" s="1535"/>
      <c r="VDV220" s="1535"/>
      <c r="VDW220" s="1535"/>
      <c r="VDX220" s="1535"/>
      <c r="VDY220" s="1535"/>
      <c r="VDZ220" s="1535"/>
      <c r="VEA220" s="1535"/>
      <c r="VEB220" s="1535"/>
      <c r="VEC220" s="1535"/>
      <c r="VED220" s="1535"/>
      <c r="VEE220" s="1535"/>
      <c r="VEF220" s="1535"/>
      <c r="VEG220" s="1535"/>
      <c r="VEH220" s="1535"/>
      <c r="VEI220" s="1535"/>
      <c r="VEJ220" s="1535"/>
      <c r="VEK220" s="1535"/>
      <c r="VEL220" s="1535"/>
      <c r="VEM220" s="1535"/>
      <c r="VEN220" s="1535"/>
      <c r="VEO220" s="1535"/>
      <c r="VEP220" s="1535"/>
      <c r="VEQ220" s="1535"/>
      <c r="VER220" s="1535"/>
      <c r="VES220" s="1535"/>
      <c r="VET220" s="1535"/>
      <c r="VEU220" s="1535"/>
      <c r="VEV220" s="1535"/>
      <c r="VEW220" s="1535"/>
      <c r="VEX220" s="1535"/>
      <c r="VEY220" s="1535"/>
      <c r="VEZ220" s="1535"/>
      <c r="VFA220" s="1535"/>
      <c r="VFB220" s="1535"/>
      <c r="VFC220" s="1535"/>
      <c r="VFD220" s="1535"/>
      <c r="VFE220" s="1535"/>
      <c r="VFF220" s="1535"/>
      <c r="VFG220" s="1535"/>
      <c r="VFH220" s="1535"/>
      <c r="VFI220" s="1535"/>
      <c r="VFJ220" s="1535"/>
      <c r="VFK220" s="1535"/>
      <c r="VFL220" s="1535"/>
      <c r="VFM220" s="1535"/>
      <c r="VFN220" s="1535"/>
      <c r="VFO220" s="1535"/>
      <c r="VFP220" s="1535"/>
      <c r="VFQ220" s="1535"/>
      <c r="VFR220" s="1535"/>
      <c r="VFS220" s="1535"/>
      <c r="VFT220" s="1535"/>
      <c r="VFU220" s="1535"/>
      <c r="VFV220" s="1535"/>
      <c r="VFW220" s="1535"/>
      <c r="VFX220" s="1535"/>
      <c r="VFY220" s="1535"/>
      <c r="VFZ220" s="1535"/>
      <c r="VGA220" s="1535"/>
      <c r="VGB220" s="1535"/>
      <c r="VGC220" s="1535"/>
      <c r="VGD220" s="1535"/>
      <c r="VGE220" s="1535"/>
      <c r="VGF220" s="1535"/>
      <c r="VGG220" s="1535"/>
      <c r="VGH220" s="1535"/>
      <c r="VGI220" s="1535"/>
      <c r="VGJ220" s="1535"/>
      <c r="VGK220" s="1535"/>
      <c r="VGL220" s="1535"/>
      <c r="VGM220" s="1535"/>
      <c r="VGN220" s="1535"/>
      <c r="VGO220" s="1535"/>
      <c r="VGP220" s="1535"/>
      <c r="VGQ220" s="1535"/>
      <c r="VGR220" s="1535"/>
      <c r="VGS220" s="1535"/>
      <c r="VGT220" s="1535"/>
      <c r="VGU220" s="1535"/>
      <c r="VGV220" s="1535"/>
      <c r="VGW220" s="1535"/>
      <c r="VGX220" s="1535"/>
      <c r="VGY220" s="1535"/>
      <c r="VGZ220" s="1535"/>
      <c r="VHA220" s="1535"/>
      <c r="VHB220" s="1535"/>
      <c r="VHC220" s="1535"/>
      <c r="VHD220" s="1535"/>
      <c r="VHE220" s="1535"/>
      <c r="VHF220" s="1535"/>
      <c r="VHG220" s="1535"/>
      <c r="VHH220" s="1535"/>
      <c r="VHI220" s="1535"/>
      <c r="VHJ220" s="1535"/>
      <c r="VHK220" s="1535"/>
      <c r="VHL220" s="1535"/>
      <c r="VHM220" s="1535"/>
      <c r="VHN220" s="1535"/>
      <c r="VHO220" s="1535"/>
      <c r="VHP220" s="1535"/>
      <c r="VHQ220" s="1535"/>
      <c r="VHR220" s="1535"/>
      <c r="VHS220" s="1535"/>
      <c r="VHT220" s="1535"/>
      <c r="VHU220" s="1535"/>
      <c r="VHV220" s="1535"/>
      <c r="VHW220" s="1535"/>
      <c r="VHX220" s="1535"/>
      <c r="VHY220" s="1535"/>
      <c r="VHZ220" s="1535"/>
      <c r="VIA220" s="1535"/>
      <c r="VIB220" s="1535"/>
      <c r="VIC220" s="1535"/>
      <c r="VID220" s="1535"/>
      <c r="VIE220" s="1535"/>
      <c r="VIF220" s="1535"/>
      <c r="VIG220" s="1535"/>
      <c r="VIH220" s="1535"/>
      <c r="VII220" s="1535"/>
      <c r="VIJ220" s="1535"/>
      <c r="VIK220" s="1535"/>
      <c r="VIL220" s="1535"/>
      <c r="VIM220" s="1535"/>
      <c r="VIN220" s="1535"/>
      <c r="VIO220" s="1535"/>
      <c r="VIP220" s="1535"/>
      <c r="VIQ220" s="1535"/>
      <c r="VIR220" s="1535"/>
      <c r="VIS220" s="1535"/>
      <c r="VIT220" s="1535"/>
      <c r="VIU220" s="1535"/>
      <c r="VIV220" s="1535"/>
      <c r="VIW220" s="1535"/>
      <c r="VIX220" s="1535"/>
      <c r="VIY220" s="1535"/>
      <c r="VIZ220" s="1535"/>
      <c r="VJA220" s="1535"/>
      <c r="VJB220" s="1535"/>
      <c r="VJC220" s="1535"/>
      <c r="VJD220" s="1535"/>
      <c r="VJE220" s="1535"/>
      <c r="VJF220" s="1535"/>
      <c r="VJG220" s="1535"/>
      <c r="VJH220" s="1535"/>
      <c r="VJI220" s="1535"/>
      <c r="VJJ220" s="1535"/>
      <c r="VJK220" s="1535"/>
      <c r="VJL220" s="1535"/>
      <c r="VJM220" s="1535"/>
      <c r="VJN220" s="1535"/>
      <c r="VJO220" s="1535"/>
      <c r="VJP220" s="1535"/>
      <c r="VJQ220" s="1535"/>
      <c r="VJR220" s="1535"/>
      <c r="VJS220" s="1535"/>
      <c r="VJT220" s="1535"/>
      <c r="VJU220" s="1535"/>
      <c r="VJV220" s="1535"/>
      <c r="VJW220" s="1535"/>
      <c r="VJX220" s="1535"/>
      <c r="VJY220" s="1535"/>
      <c r="VJZ220" s="1535"/>
      <c r="VKA220" s="1535"/>
      <c r="VKB220" s="1535"/>
      <c r="VKC220" s="1535"/>
      <c r="VKD220" s="1535"/>
      <c r="VKE220" s="1535"/>
      <c r="VKF220" s="1535"/>
      <c r="VKG220" s="1535"/>
      <c r="VKH220" s="1535"/>
      <c r="VKI220" s="1535"/>
      <c r="VKJ220" s="1535"/>
      <c r="VKK220" s="1535"/>
      <c r="VKL220" s="1535"/>
      <c r="VKM220" s="1535"/>
      <c r="VKN220" s="1535"/>
      <c r="VKO220" s="1535"/>
      <c r="VKP220" s="1535"/>
      <c r="VKQ220" s="1535"/>
      <c r="VKR220" s="1535"/>
      <c r="VKS220" s="1535"/>
      <c r="VKT220" s="1535"/>
      <c r="VKU220" s="1535"/>
      <c r="VKV220" s="1535"/>
      <c r="VKW220" s="1535"/>
      <c r="VKX220" s="1535"/>
      <c r="VKY220" s="1535"/>
      <c r="VKZ220" s="1535"/>
      <c r="VLA220" s="1535"/>
      <c r="VLB220" s="1535"/>
      <c r="VLC220" s="1535"/>
      <c r="VLD220" s="1535"/>
      <c r="VLE220" s="1535"/>
      <c r="VLF220" s="1535"/>
      <c r="VLG220" s="1535"/>
      <c r="VLH220" s="1535"/>
      <c r="VLI220" s="1535"/>
      <c r="VLJ220" s="1535"/>
      <c r="VLK220" s="1535"/>
      <c r="VLL220" s="1535"/>
      <c r="VLM220" s="1535"/>
      <c r="VLN220" s="1535"/>
      <c r="VLO220" s="1535"/>
      <c r="VLP220" s="1535"/>
      <c r="VLQ220" s="1535"/>
      <c r="VLR220" s="1535"/>
      <c r="VLS220" s="1535"/>
      <c r="VLT220" s="1535"/>
      <c r="VLU220" s="1535"/>
      <c r="VLV220" s="1535"/>
      <c r="VLW220" s="1535"/>
      <c r="VLX220" s="1535"/>
      <c r="VLY220" s="1535"/>
      <c r="VLZ220" s="1535"/>
      <c r="VMA220" s="1535"/>
      <c r="VMB220" s="1535"/>
      <c r="VMC220" s="1535"/>
      <c r="VMD220" s="1535"/>
      <c r="VME220" s="1535"/>
      <c r="VMF220" s="1535"/>
      <c r="VMG220" s="1535"/>
      <c r="VMH220" s="1535"/>
      <c r="VMI220" s="1535"/>
      <c r="VMJ220" s="1535"/>
      <c r="VMK220" s="1535"/>
      <c r="VML220" s="1535"/>
      <c r="VMM220" s="1535"/>
      <c r="VMN220" s="1535"/>
      <c r="VMO220" s="1535"/>
      <c r="VMP220" s="1535"/>
      <c r="VMQ220" s="1535"/>
      <c r="VMR220" s="1535"/>
      <c r="VMS220" s="1535"/>
      <c r="VMT220" s="1535"/>
      <c r="VMU220" s="1535"/>
      <c r="VMV220" s="1535"/>
      <c r="VMW220" s="1535"/>
      <c r="VMX220" s="1535"/>
      <c r="VMY220" s="1535"/>
      <c r="VMZ220" s="1535"/>
      <c r="VNA220" s="1535"/>
      <c r="VNB220" s="1535"/>
      <c r="VNC220" s="1535"/>
      <c r="VND220" s="1535"/>
      <c r="VNE220" s="1535"/>
      <c r="VNF220" s="1535"/>
      <c r="VNG220" s="1535"/>
      <c r="VNH220" s="1535"/>
      <c r="VNI220" s="1535"/>
      <c r="VNJ220" s="1535"/>
      <c r="VNK220" s="1535"/>
      <c r="VNL220" s="1535"/>
      <c r="VNM220" s="1535"/>
      <c r="VNN220" s="1535"/>
      <c r="VNO220" s="1535"/>
      <c r="VNP220" s="1535"/>
      <c r="VNQ220" s="1535"/>
      <c r="VNR220" s="1535"/>
      <c r="VNS220" s="1535"/>
      <c r="VNT220" s="1535"/>
      <c r="VNU220" s="1535"/>
      <c r="VNV220" s="1535"/>
      <c r="VNW220" s="1535"/>
      <c r="VNX220" s="1535"/>
      <c r="VNY220" s="1535"/>
      <c r="VNZ220" s="1535"/>
      <c r="VOA220" s="1535"/>
      <c r="VOB220" s="1535"/>
      <c r="VOC220" s="1535"/>
      <c r="VOD220" s="1535"/>
      <c r="VOE220" s="1535"/>
      <c r="VOF220" s="1535"/>
      <c r="VOG220" s="1535"/>
      <c r="VOH220" s="1535"/>
      <c r="VOI220" s="1535"/>
      <c r="VOJ220" s="1535"/>
      <c r="VOK220" s="1535"/>
      <c r="VOL220" s="1535"/>
      <c r="VOM220" s="1535"/>
      <c r="VON220" s="1535"/>
      <c r="VOO220" s="1535"/>
      <c r="VOP220" s="1535"/>
      <c r="VOQ220" s="1535"/>
      <c r="VOR220" s="1535"/>
      <c r="VOS220" s="1535"/>
      <c r="VOT220" s="1535"/>
      <c r="VOU220" s="1535"/>
      <c r="VOV220" s="1535"/>
      <c r="VOW220" s="1535"/>
      <c r="VOX220" s="1535"/>
      <c r="VOY220" s="1535"/>
      <c r="VOZ220" s="1535"/>
      <c r="VPA220" s="1535"/>
      <c r="VPB220" s="1535"/>
      <c r="VPC220" s="1535"/>
      <c r="VPD220" s="1535"/>
      <c r="VPE220" s="1535"/>
      <c r="VPF220" s="1535"/>
      <c r="VPG220" s="1535"/>
      <c r="VPH220" s="1535"/>
      <c r="VPI220" s="1535"/>
      <c r="VPJ220" s="1535"/>
      <c r="VPK220" s="1535"/>
      <c r="VPL220" s="1535"/>
      <c r="VPM220" s="1535"/>
      <c r="VPN220" s="1535"/>
      <c r="VPO220" s="1535"/>
      <c r="VPP220" s="1535"/>
      <c r="VPQ220" s="1535"/>
      <c r="VPR220" s="1535"/>
      <c r="VPS220" s="1535"/>
      <c r="VPT220" s="1535"/>
      <c r="VPU220" s="1535"/>
      <c r="VPV220" s="1535"/>
      <c r="VPW220" s="1535"/>
      <c r="VPX220" s="1535"/>
      <c r="VPY220" s="1535"/>
      <c r="VPZ220" s="1535"/>
      <c r="VQA220" s="1535"/>
      <c r="VQB220" s="1535"/>
      <c r="VQC220" s="1535"/>
      <c r="VQD220" s="1535"/>
      <c r="VQE220" s="1535"/>
      <c r="VQF220" s="1535"/>
      <c r="VQG220" s="1535"/>
      <c r="VQH220" s="1535"/>
      <c r="VQI220" s="1535"/>
      <c r="VQJ220" s="1535"/>
      <c r="VQK220" s="1535"/>
      <c r="VQL220" s="1535"/>
      <c r="VQM220" s="1535"/>
      <c r="VQN220" s="1535"/>
      <c r="VQO220" s="1535"/>
      <c r="VQP220" s="1535"/>
      <c r="VQQ220" s="1535"/>
      <c r="VQR220" s="1535"/>
      <c r="VQS220" s="1535"/>
      <c r="VQT220" s="1535"/>
      <c r="VQU220" s="1535"/>
      <c r="VQV220" s="1535"/>
      <c r="VQW220" s="1535"/>
      <c r="VQX220" s="1535"/>
      <c r="VQY220" s="1535"/>
      <c r="VQZ220" s="1535"/>
      <c r="VRA220" s="1535"/>
      <c r="VRB220" s="1535"/>
      <c r="VRC220" s="1535"/>
      <c r="VRD220" s="1535"/>
      <c r="VRE220" s="1535"/>
      <c r="VRF220" s="1535"/>
      <c r="VRG220" s="1535"/>
      <c r="VRH220" s="1535"/>
      <c r="VRI220" s="1535"/>
      <c r="VRJ220" s="1535"/>
      <c r="VRK220" s="1535"/>
      <c r="VRL220" s="1535"/>
      <c r="VRM220" s="1535"/>
      <c r="VRN220" s="1535"/>
      <c r="VRO220" s="1535"/>
      <c r="VRP220" s="1535"/>
      <c r="VRQ220" s="1535"/>
      <c r="VRR220" s="1535"/>
      <c r="VRS220" s="1535"/>
      <c r="VRT220" s="1535"/>
      <c r="VRU220" s="1535"/>
      <c r="VRV220" s="1535"/>
      <c r="VRW220" s="1535"/>
      <c r="VRX220" s="1535"/>
      <c r="VRY220" s="1535"/>
      <c r="VRZ220" s="1535"/>
      <c r="VSA220" s="1535"/>
      <c r="VSB220" s="1535"/>
      <c r="VSC220" s="1535"/>
      <c r="VSD220" s="1535"/>
      <c r="VSE220" s="1535"/>
      <c r="VSF220" s="1535"/>
      <c r="VSG220" s="1535"/>
      <c r="VSH220" s="1535"/>
      <c r="VSI220" s="1535"/>
      <c r="VSJ220" s="1535"/>
      <c r="VSK220" s="1535"/>
      <c r="VSL220" s="1535"/>
      <c r="VSM220" s="1535"/>
      <c r="VSN220" s="1535"/>
      <c r="VSO220" s="1535"/>
      <c r="VSP220" s="1535"/>
      <c r="VSQ220" s="1535"/>
      <c r="VSR220" s="1535"/>
      <c r="VSS220" s="1535"/>
      <c r="VST220" s="1535"/>
      <c r="VSU220" s="1535"/>
      <c r="VSV220" s="1535"/>
      <c r="VSW220" s="1535"/>
      <c r="VSX220" s="1535"/>
      <c r="VSY220" s="1535"/>
      <c r="VSZ220" s="1535"/>
      <c r="VTA220" s="1535"/>
      <c r="VTB220" s="1535"/>
      <c r="VTC220" s="1535"/>
      <c r="VTD220" s="1535"/>
      <c r="VTE220" s="1535"/>
      <c r="VTF220" s="1535"/>
      <c r="VTG220" s="1535"/>
      <c r="VTH220" s="1535"/>
      <c r="VTI220" s="1535"/>
      <c r="VTJ220" s="1535"/>
      <c r="VTK220" s="1535"/>
      <c r="VTL220" s="1535"/>
      <c r="VTM220" s="1535"/>
      <c r="VTN220" s="1535"/>
      <c r="VTO220" s="1535"/>
      <c r="VTP220" s="1535"/>
      <c r="VTQ220" s="1535"/>
      <c r="VTR220" s="1535"/>
      <c r="VTS220" s="1535"/>
      <c r="VTT220" s="1535"/>
      <c r="VTU220" s="1535"/>
      <c r="VTV220" s="1535"/>
      <c r="VTW220" s="1535"/>
      <c r="VTX220" s="1535"/>
      <c r="VTY220" s="1535"/>
      <c r="VTZ220" s="1535"/>
      <c r="VUA220" s="1535"/>
      <c r="VUB220" s="1535"/>
      <c r="VUC220" s="1535"/>
      <c r="VUD220" s="1535"/>
      <c r="VUE220" s="1535"/>
      <c r="VUF220" s="1535"/>
      <c r="VUG220" s="1535"/>
      <c r="VUH220" s="1535"/>
      <c r="VUI220" s="1535"/>
      <c r="VUJ220" s="1535"/>
      <c r="VUK220" s="1535"/>
      <c r="VUL220" s="1535"/>
      <c r="VUM220" s="1535"/>
      <c r="VUN220" s="1535"/>
      <c r="VUO220" s="1535"/>
      <c r="VUP220" s="1535"/>
      <c r="VUQ220" s="1535"/>
      <c r="VUR220" s="1535"/>
      <c r="VUS220" s="1535"/>
      <c r="VUT220" s="1535"/>
      <c r="VUU220" s="1535"/>
      <c r="VUV220" s="1535"/>
      <c r="VUW220" s="1535"/>
      <c r="VUX220" s="1535"/>
      <c r="VUY220" s="1535"/>
      <c r="VUZ220" s="1535"/>
      <c r="VVA220" s="1535"/>
      <c r="VVB220" s="1535"/>
      <c r="VVC220" s="1535"/>
      <c r="VVD220" s="1535"/>
      <c r="VVE220" s="1535"/>
      <c r="VVF220" s="1535"/>
      <c r="VVG220" s="1535"/>
      <c r="VVH220" s="1535"/>
      <c r="VVI220" s="1535"/>
      <c r="VVJ220" s="1535"/>
      <c r="VVK220" s="1535"/>
      <c r="VVL220" s="1535"/>
      <c r="VVM220" s="1535"/>
      <c r="VVN220" s="1535"/>
      <c r="VVO220" s="1535"/>
      <c r="VVP220" s="1535"/>
      <c r="VVQ220" s="1535"/>
      <c r="VVR220" s="1535"/>
      <c r="VVS220" s="1535"/>
      <c r="VVT220" s="1535"/>
      <c r="VVU220" s="1535"/>
      <c r="VVV220" s="1535"/>
      <c r="VVW220" s="1535"/>
      <c r="VVX220" s="1535"/>
      <c r="VVY220" s="1535"/>
      <c r="VVZ220" s="1535"/>
      <c r="VWA220" s="1535"/>
      <c r="VWB220" s="1535"/>
      <c r="VWC220" s="1535"/>
      <c r="VWD220" s="1535"/>
      <c r="VWE220" s="1535"/>
      <c r="VWF220" s="1535"/>
      <c r="VWG220" s="1535"/>
      <c r="VWH220" s="1535"/>
      <c r="VWI220" s="1535"/>
      <c r="VWJ220" s="1535"/>
      <c r="VWK220" s="1535"/>
      <c r="VWL220" s="1535"/>
      <c r="VWM220" s="1535"/>
      <c r="VWN220" s="1535"/>
      <c r="VWO220" s="1535"/>
      <c r="VWP220" s="1535"/>
      <c r="VWQ220" s="1535"/>
      <c r="VWR220" s="1535"/>
      <c r="VWS220" s="1535"/>
      <c r="VWT220" s="1535"/>
      <c r="VWU220" s="1535"/>
      <c r="VWV220" s="1535"/>
      <c r="VWW220" s="1535"/>
      <c r="VWX220" s="1535"/>
      <c r="VWY220" s="1535"/>
      <c r="VWZ220" s="1535"/>
      <c r="VXA220" s="1535"/>
      <c r="VXB220" s="1535"/>
      <c r="VXC220" s="1535"/>
      <c r="VXD220" s="1535"/>
      <c r="VXE220" s="1535"/>
      <c r="VXF220" s="1535"/>
      <c r="VXG220" s="1535"/>
      <c r="VXH220" s="1535"/>
      <c r="VXI220" s="1535"/>
      <c r="VXJ220" s="1535"/>
      <c r="VXK220" s="1535"/>
      <c r="VXL220" s="1535"/>
      <c r="VXM220" s="1535"/>
      <c r="VXN220" s="1535"/>
      <c r="VXO220" s="1535"/>
      <c r="VXP220" s="1535"/>
      <c r="VXQ220" s="1535"/>
      <c r="VXR220" s="1535"/>
      <c r="VXS220" s="1535"/>
      <c r="VXT220" s="1535"/>
      <c r="VXU220" s="1535"/>
      <c r="VXV220" s="1535"/>
      <c r="VXW220" s="1535"/>
      <c r="VXX220" s="1535"/>
      <c r="VXY220" s="1535"/>
      <c r="VXZ220" s="1535"/>
      <c r="VYA220" s="1535"/>
      <c r="VYB220" s="1535"/>
      <c r="VYC220" s="1535"/>
      <c r="VYD220" s="1535"/>
      <c r="VYE220" s="1535"/>
      <c r="VYF220" s="1535"/>
      <c r="VYG220" s="1535"/>
      <c r="VYH220" s="1535"/>
      <c r="VYI220" s="1535"/>
      <c r="VYJ220" s="1535"/>
      <c r="VYK220" s="1535"/>
      <c r="VYL220" s="1535"/>
      <c r="VYM220" s="1535"/>
      <c r="VYN220" s="1535"/>
      <c r="VYO220" s="1535"/>
      <c r="VYP220" s="1535"/>
      <c r="VYQ220" s="1535"/>
      <c r="VYR220" s="1535"/>
      <c r="VYS220" s="1535"/>
      <c r="VYT220" s="1535"/>
      <c r="VYU220" s="1535"/>
      <c r="VYV220" s="1535"/>
      <c r="VYW220" s="1535"/>
      <c r="VYX220" s="1535"/>
      <c r="VYY220" s="1535"/>
      <c r="VYZ220" s="1535"/>
      <c r="VZA220" s="1535"/>
      <c r="VZB220" s="1535"/>
      <c r="VZC220" s="1535"/>
      <c r="VZD220" s="1535"/>
      <c r="VZE220" s="1535"/>
      <c r="VZF220" s="1535"/>
      <c r="VZG220" s="1535"/>
      <c r="VZH220" s="1535"/>
      <c r="VZI220" s="1535"/>
      <c r="VZJ220" s="1535"/>
      <c r="VZK220" s="1535"/>
      <c r="VZL220" s="1535"/>
      <c r="VZM220" s="1535"/>
      <c r="VZN220" s="1535"/>
      <c r="VZO220" s="1535"/>
      <c r="VZP220" s="1535"/>
      <c r="VZQ220" s="1535"/>
      <c r="VZR220" s="1535"/>
      <c r="VZS220" s="1535"/>
      <c r="VZT220" s="1535"/>
      <c r="VZU220" s="1535"/>
      <c r="VZV220" s="1535"/>
      <c r="VZW220" s="1535"/>
      <c r="VZX220" s="1535"/>
      <c r="VZY220" s="1535"/>
      <c r="VZZ220" s="1535"/>
      <c r="WAA220" s="1535"/>
      <c r="WAB220" s="1535"/>
      <c r="WAC220" s="1535"/>
      <c r="WAD220" s="1535"/>
      <c r="WAE220" s="1535"/>
      <c r="WAF220" s="1535"/>
      <c r="WAG220" s="1535"/>
      <c r="WAH220" s="1535"/>
      <c r="WAI220" s="1535"/>
      <c r="WAJ220" s="1535"/>
      <c r="WAK220" s="1535"/>
      <c r="WAL220" s="1535"/>
      <c r="WAM220" s="1535"/>
      <c r="WAN220" s="1535"/>
      <c r="WAO220" s="1535"/>
      <c r="WAP220" s="1535"/>
      <c r="WAQ220" s="1535"/>
      <c r="WAR220" s="1535"/>
      <c r="WAS220" s="1535"/>
      <c r="WAT220" s="1535"/>
      <c r="WAU220" s="1535"/>
      <c r="WAV220" s="1535"/>
      <c r="WAW220" s="1535"/>
      <c r="WAX220" s="1535"/>
      <c r="WAY220" s="1535"/>
      <c r="WAZ220" s="1535"/>
      <c r="WBA220" s="1535"/>
      <c r="WBB220" s="1535"/>
      <c r="WBC220" s="1535"/>
      <c r="WBD220" s="1535"/>
      <c r="WBE220" s="1535"/>
      <c r="WBF220" s="1535"/>
      <c r="WBG220" s="1535"/>
      <c r="WBH220" s="1535"/>
      <c r="WBI220" s="1535"/>
      <c r="WBJ220" s="1535"/>
      <c r="WBK220" s="1535"/>
      <c r="WBL220" s="1535"/>
      <c r="WBM220" s="1535"/>
      <c r="WBN220" s="1535"/>
      <c r="WBO220" s="1535"/>
      <c r="WBP220" s="1535"/>
      <c r="WBQ220" s="1535"/>
      <c r="WBR220" s="1535"/>
      <c r="WBS220" s="1535"/>
      <c r="WBT220" s="1535"/>
      <c r="WBU220" s="1535"/>
      <c r="WBV220" s="1535"/>
      <c r="WBW220" s="1535"/>
      <c r="WBX220" s="1535"/>
      <c r="WBY220" s="1535"/>
      <c r="WBZ220" s="1535"/>
      <c r="WCA220" s="1535"/>
      <c r="WCB220" s="1535"/>
      <c r="WCC220" s="1535"/>
      <c r="WCD220" s="1535"/>
      <c r="WCE220" s="1535"/>
      <c r="WCF220" s="1535"/>
      <c r="WCG220" s="1535"/>
      <c r="WCH220" s="1535"/>
      <c r="WCI220" s="1535"/>
      <c r="WCJ220" s="1535"/>
      <c r="WCK220" s="1535"/>
      <c r="WCL220" s="1535"/>
      <c r="WCM220" s="1535"/>
      <c r="WCN220" s="1535"/>
      <c r="WCO220" s="1535"/>
      <c r="WCP220" s="1535"/>
      <c r="WCQ220" s="1535"/>
      <c r="WCR220" s="1535"/>
      <c r="WCS220" s="1535"/>
      <c r="WCT220" s="1535"/>
      <c r="WCU220" s="1535"/>
      <c r="WCV220" s="1535"/>
      <c r="WCW220" s="1535"/>
      <c r="WCX220" s="1535"/>
      <c r="WCY220" s="1535"/>
      <c r="WCZ220" s="1535"/>
      <c r="WDA220" s="1535"/>
      <c r="WDB220" s="1535"/>
      <c r="WDC220" s="1535"/>
      <c r="WDD220" s="1535"/>
      <c r="WDE220" s="1535"/>
      <c r="WDF220" s="1535"/>
      <c r="WDG220" s="1535"/>
      <c r="WDH220" s="1535"/>
      <c r="WDI220" s="1535"/>
      <c r="WDJ220" s="1535"/>
      <c r="WDK220" s="1535"/>
      <c r="WDL220" s="1535"/>
      <c r="WDM220" s="1535"/>
      <c r="WDN220" s="1535"/>
      <c r="WDO220" s="1535"/>
      <c r="WDP220" s="1535"/>
      <c r="WDQ220" s="1535"/>
      <c r="WDR220" s="1535"/>
      <c r="WDS220" s="1535"/>
      <c r="WDT220" s="1535"/>
      <c r="WDU220" s="1535"/>
      <c r="WDV220" s="1535"/>
      <c r="WDW220" s="1535"/>
      <c r="WDX220" s="1535"/>
      <c r="WDY220" s="1535"/>
      <c r="WDZ220" s="1535"/>
      <c r="WEA220" s="1535"/>
      <c r="WEB220" s="1535"/>
      <c r="WEC220" s="1535"/>
      <c r="WED220" s="1535"/>
      <c r="WEE220" s="1535"/>
      <c r="WEF220" s="1535"/>
      <c r="WEG220" s="1535"/>
      <c r="WEH220" s="1535"/>
      <c r="WEI220" s="1535"/>
      <c r="WEJ220" s="1535"/>
      <c r="WEK220" s="1535"/>
      <c r="WEL220" s="1535"/>
      <c r="WEM220" s="1535"/>
      <c r="WEN220" s="1535"/>
      <c r="WEO220" s="1535"/>
      <c r="WEP220" s="1535"/>
      <c r="WEQ220" s="1535"/>
      <c r="WER220" s="1535"/>
      <c r="WES220" s="1535"/>
      <c r="WET220" s="1535"/>
      <c r="WEU220" s="1535"/>
      <c r="WEV220" s="1535"/>
      <c r="WEW220" s="1535"/>
      <c r="WEX220" s="1535"/>
      <c r="WEY220" s="1535"/>
      <c r="WEZ220" s="1535"/>
      <c r="WFA220" s="1535"/>
      <c r="WFB220" s="1535"/>
      <c r="WFC220" s="1535"/>
      <c r="WFD220" s="1535"/>
      <c r="WFE220" s="1535"/>
      <c r="WFF220" s="1535"/>
      <c r="WFG220" s="1535"/>
      <c r="WFH220" s="1535"/>
      <c r="WFI220" s="1535"/>
      <c r="WFJ220" s="1535"/>
      <c r="WFK220" s="1535"/>
      <c r="WFL220" s="1535"/>
      <c r="WFM220" s="1535"/>
      <c r="WFN220" s="1535"/>
      <c r="WFO220" s="1535"/>
      <c r="WFP220" s="1535"/>
      <c r="WFQ220" s="1535"/>
      <c r="WFR220" s="1535"/>
      <c r="WFS220" s="1535"/>
      <c r="WFT220" s="1535"/>
      <c r="WFU220" s="1535"/>
      <c r="WFV220" s="1535"/>
      <c r="WFW220" s="1535"/>
      <c r="WFX220" s="1535"/>
      <c r="WFY220" s="1535"/>
      <c r="WFZ220" s="1535"/>
      <c r="WGA220" s="1535"/>
      <c r="WGB220" s="1535"/>
      <c r="WGC220" s="1535"/>
      <c r="WGD220" s="1535"/>
      <c r="WGE220" s="1535"/>
      <c r="WGF220" s="1535"/>
      <c r="WGG220" s="1535"/>
      <c r="WGH220" s="1535"/>
      <c r="WGI220" s="1535"/>
      <c r="WGJ220" s="1535"/>
      <c r="WGK220" s="1535"/>
      <c r="WGL220" s="1535"/>
      <c r="WGM220" s="1535"/>
      <c r="WGN220" s="1535"/>
      <c r="WGO220" s="1535"/>
      <c r="WGP220" s="1535"/>
      <c r="WGQ220" s="1535"/>
      <c r="WGR220" s="1535"/>
      <c r="WGS220" s="1535"/>
      <c r="WGT220" s="1535"/>
      <c r="WGU220" s="1535"/>
      <c r="WGV220" s="1535"/>
      <c r="WGW220" s="1535"/>
      <c r="WGX220" s="1535"/>
      <c r="WGY220" s="1535"/>
      <c r="WGZ220" s="1535"/>
      <c r="WHA220" s="1535"/>
      <c r="WHB220" s="1535"/>
      <c r="WHC220" s="1535"/>
      <c r="WHD220" s="1535"/>
      <c r="WHE220" s="1535"/>
      <c r="WHF220" s="1535"/>
      <c r="WHG220" s="1535"/>
      <c r="WHH220" s="1535"/>
      <c r="WHI220" s="1535"/>
      <c r="WHJ220" s="1535"/>
      <c r="WHK220" s="1535"/>
      <c r="WHL220" s="1535"/>
      <c r="WHM220" s="1535"/>
      <c r="WHN220" s="1535"/>
      <c r="WHO220" s="1535"/>
      <c r="WHP220" s="1535"/>
      <c r="WHQ220" s="1535"/>
      <c r="WHR220" s="1535"/>
      <c r="WHS220" s="1535"/>
      <c r="WHT220" s="1535"/>
      <c r="WHU220" s="1535"/>
      <c r="WHV220" s="1535"/>
      <c r="WHW220" s="1535"/>
      <c r="WHX220" s="1535"/>
      <c r="WHY220" s="1535"/>
      <c r="WHZ220" s="1535"/>
      <c r="WIA220" s="1535"/>
      <c r="WIB220" s="1535"/>
      <c r="WIC220" s="1535"/>
      <c r="WID220" s="1535"/>
      <c r="WIE220" s="1535"/>
      <c r="WIF220" s="1535"/>
      <c r="WIG220" s="1535"/>
      <c r="WIH220" s="1535"/>
      <c r="WII220" s="1535"/>
      <c r="WIJ220" s="1535"/>
      <c r="WIK220" s="1535"/>
      <c r="WIL220" s="1535"/>
      <c r="WIM220" s="1535"/>
      <c r="WIN220" s="1535"/>
      <c r="WIO220" s="1535"/>
      <c r="WIP220" s="1535"/>
      <c r="WIQ220" s="1535"/>
      <c r="WIR220" s="1535"/>
      <c r="WIS220" s="1535"/>
      <c r="WIT220" s="1535"/>
      <c r="WIU220" s="1535"/>
      <c r="WIV220" s="1535"/>
      <c r="WIW220" s="1535"/>
      <c r="WIX220" s="1535"/>
      <c r="WIY220" s="1535"/>
      <c r="WIZ220" s="1535"/>
      <c r="WJA220" s="1535"/>
      <c r="WJB220" s="1535"/>
      <c r="WJC220" s="1535"/>
      <c r="WJD220" s="1535"/>
      <c r="WJE220" s="1535"/>
      <c r="WJF220" s="1535"/>
      <c r="WJG220" s="1535"/>
      <c r="WJH220" s="1535"/>
      <c r="WJI220" s="1535"/>
      <c r="WJJ220" s="1535"/>
      <c r="WJK220" s="1535"/>
      <c r="WJL220" s="1535"/>
      <c r="WJM220" s="1535"/>
      <c r="WJN220" s="1535"/>
      <c r="WJO220" s="1535"/>
      <c r="WJP220" s="1535"/>
      <c r="WJQ220" s="1535"/>
      <c r="WJR220" s="1535"/>
      <c r="WJS220" s="1535"/>
      <c r="WJT220" s="1535"/>
      <c r="WJU220" s="1535"/>
      <c r="WJV220" s="1535"/>
      <c r="WJW220" s="1535"/>
      <c r="WJX220" s="1535"/>
      <c r="WJY220" s="1535"/>
      <c r="WJZ220" s="1535"/>
      <c r="WKA220" s="1535"/>
      <c r="WKB220" s="1535"/>
      <c r="WKC220" s="1535"/>
      <c r="WKD220" s="1535"/>
      <c r="WKE220" s="1535"/>
      <c r="WKF220" s="1535"/>
      <c r="WKG220" s="1535"/>
      <c r="WKH220" s="1535"/>
      <c r="WKI220" s="1535"/>
      <c r="WKJ220" s="1535"/>
      <c r="WKK220" s="1535"/>
      <c r="WKL220" s="1535"/>
      <c r="WKM220" s="1535"/>
      <c r="WKN220" s="1535"/>
      <c r="WKO220" s="1535"/>
      <c r="WKP220" s="1535"/>
      <c r="WKQ220" s="1535"/>
      <c r="WKR220" s="1535"/>
      <c r="WKS220" s="1535"/>
      <c r="WKT220" s="1535"/>
      <c r="WKU220" s="1535"/>
      <c r="WKV220" s="1535"/>
      <c r="WKW220" s="1535"/>
      <c r="WKX220" s="1535"/>
      <c r="WKY220" s="1535"/>
      <c r="WKZ220" s="1535"/>
      <c r="WLA220" s="1535"/>
      <c r="WLB220" s="1535"/>
      <c r="WLC220" s="1535"/>
      <c r="WLD220" s="1535"/>
      <c r="WLE220" s="1535"/>
      <c r="WLF220" s="1535"/>
      <c r="WLG220" s="1535"/>
      <c r="WLH220" s="1535"/>
      <c r="WLI220" s="1535"/>
      <c r="WLJ220" s="1535"/>
      <c r="WLK220" s="1535"/>
      <c r="WLL220" s="1535"/>
      <c r="WLM220" s="1535"/>
      <c r="WLN220" s="1535"/>
      <c r="WLO220" s="1535"/>
      <c r="WLP220" s="1535"/>
      <c r="WLQ220" s="1535"/>
      <c r="WLR220" s="1535"/>
      <c r="WLS220" s="1535"/>
      <c r="WLT220" s="1535"/>
      <c r="WLU220" s="1535"/>
      <c r="WLV220" s="1535"/>
      <c r="WLW220" s="1535"/>
      <c r="WLX220" s="1535"/>
      <c r="WLY220" s="1535"/>
      <c r="WLZ220" s="1535"/>
      <c r="WMA220" s="1535"/>
      <c r="WMB220" s="1535"/>
      <c r="WMC220" s="1535"/>
      <c r="WMD220" s="1535"/>
      <c r="WME220" s="1535"/>
      <c r="WMF220" s="1535"/>
      <c r="WMG220" s="1535"/>
      <c r="WMH220" s="1535"/>
      <c r="WMI220" s="1535"/>
      <c r="WMJ220" s="1535"/>
      <c r="WMK220" s="1535"/>
      <c r="WML220" s="1535"/>
      <c r="WMM220" s="1535"/>
      <c r="WMN220" s="1535"/>
      <c r="WMO220" s="1535"/>
      <c r="WMP220" s="1535"/>
      <c r="WMQ220" s="1535"/>
      <c r="WMR220" s="1535"/>
      <c r="WMS220" s="1535"/>
      <c r="WMT220" s="1535"/>
      <c r="WMU220" s="1535"/>
      <c r="WMV220" s="1535"/>
      <c r="WMW220" s="1535"/>
      <c r="WMX220" s="1535"/>
      <c r="WMY220" s="1535"/>
      <c r="WMZ220" s="1535"/>
      <c r="WNA220" s="1535"/>
      <c r="WNB220" s="1535"/>
      <c r="WNC220" s="1535"/>
      <c r="WND220" s="1535"/>
      <c r="WNE220" s="1535"/>
      <c r="WNF220" s="1535"/>
      <c r="WNG220" s="1535"/>
      <c r="WNH220" s="1535"/>
      <c r="WNI220" s="1535"/>
      <c r="WNJ220" s="1535"/>
      <c r="WNK220" s="1535"/>
      <c r="WNL220" s="1535"/>
      <c r="WNM220" s="1535"/>
      <c r="WNN220" s="1535"/>
      <c r="WNO220" s="1535"/>
      <c r="WNP220" s="1535"/>
      <c r="WNQ220" s="1535"/>
      <c r="WNR220" s="1535"/>
      <c r="WNS220" s="1535"/>
      <c r="WNT220" s="1535"/>
      <c r="WNU220" s="1535"/>
      <c r="WNV220" s="1535"/>
      <c r="WNW220" s="1535"/>
      <c r="WNX220" s="1535"/>
      <c r="WNY220" s="1535"/>
      <c r="WNZ220" s="1535"/>
      <c r="WOA220" s="1535"/>
      <c r="WOB220" s="1535"/>
      <c r="WOC220" s="1535"/>
      <c r="WOD220" s="1535"/>
      <c r="WOE220" s="1535"/>
      <c r="WOF220" s="1535"/>
      <c r="WOG220" s="1535"/>
      <c r="WOH220" s="1535"/>
      <c r="WOI220" s="1535"/>
      <c r="WOJ220" s="1535"/>
      <c r="WOK220" s="1535"/>
      <c r="WOL220" s="1535"/>
      <c r="WOM220" s="1535"/>
      <c r="WON220" s="1535"/>
      <c r="WOO220" s="1535"/>
      <c r="WOP220" s="1535"/>
      <c r="WOQ220" s="1535"/>
      <c r="WOR220" s="1535"/>
      <c r="WOS220" s="1535"/>
      <c r="WOT220" s="1535"/>
      <c r="WOU220" s="1535"/>
      <c r="WOV220" s="1535"/>
      <c r="WOW220" s="1535"/>
      <c r="WOX220" s="1535"/>
      <c r="WOY220" s="1535"/>
      <c r="WOZ220" s="1535"/>
      <c r="WPA220" s="1535"/>
      <c r="WPB220" s="1535"/>
      <c r="WPC220" s="1535"/>
      <c r="WPD220" s="1535"/>
      <c r="WPE220" s="1535"/>
      <c r="WPF220" s="1535"/>
      <c r="WPG220" s="1535"/>
      <c r="WPH220" s="1535"/>
      <c r="WPI220" s="1535"/>
      <c r="WPJ220" s="1535"/>
      <c r="WPK220" s="1535"/>
      <c r="WPL220" s="1535"/>
      <c r="WPM220" s="1535"/>
      <c r="WPN220" s="1535"/>
      <c r="WPO220" s="1535"/>
      <c r="WPP220" s="1535"/>
      <c r="WPQ220" s="1535"/>
      <c r="WPR220" s="1535"/>
      <c r="WPS220" s="1535"/>
      <c r="WPT220" s="1535"/>
      <c r="WPU220" s="1535"/>
      <c r="WPV220" s="1535"/>
      <c r="WPW220" s="1535"/>
      <c r="WPX220" s="1535"/>
      <c r="WPY220" s="1535"/>
      <c r="WPZ220" s="1535"/>
      <c r="WQA220" s="1535"/>
      <c r="WQB220" s="1535"/>
      <c r="WQC220" s="1535"/>
      <c r="WQD220" s="1535"/>
      <c r="WQE220" s="1535"/>
      <c r="WQF220" s="1535"/>
      <c r="WQG220" s="1535"/>
      <c r="WQH220" s="1535"/>
      <c r="WQI220" s="1535"/>
      <c r="WQJ220" s="1535"/>
      <c r="WQK220" s="1535"/>
      <c r="WQL220" s="1535"/>
      <c r="WQM220" s="1535"/>
      <c r="WQN220" s="1535"/>
      <c r="WQO220" s="1535"/>
      <c r="WQP220" s="1535"/>
      <c r="WQQ220" s="1535"/>
      <c r="WQR220" s="1535"/>
      <c r="WQS220" s="1535"/>
      <c r="WQT220" s="1535"/>
      <c r="WQU220" s="1535"/>
      <c r="WQV220" s="1535"/>
      <c r="WQW220" s="1535"/>
      <c r="WQX220" s="1535"/>
      <c r="WQY220" s="1535"/>
      <c r="WQZ220" s="1535"/>
      <c r="WRA220" s="1535"/>
      <c r="WRB220" s="1535"/>
      <c r="WRC220" s="1535"/>
      <c r="WRD220" s="1535"/>
      <c r="WRE220" s="1535"/>
      <c r="WRF220" s="1535"/>
      <c r="WRG220" s="1535"/>
      <c r="WRH220" s="1535"/>
      <c r="WRI220" s="1535"/>
      <c r="WRJ220" s="1535"/>
      <c r="WRK220" s="1535"/>
      <c r="WRL220" s="1535"/>
      <c r="WRM220" s="1535"/>
      <c r="WRN220" s="1535"/>
      <c r="WRO220" s="1535"/>
      <c r="WRP220" s="1535"/>
      <c r="WRQ220" s="1535"/>
      <c r="WRR220" s="1535"/>
      <c r="WRS220" s="1535"/>
      <c r="WRT220" s="1535"/>
      <c r="WRU220" s="1535"/>
      <c r="WRV220" s="1535"/>
      <c r="WRW220" s="1535"/>
      <c r="WRX220" s="1535"/>
      <c r="WRY220" s="1535"/>
      <c r="WRZ220" s="1535"/>
      <c r="WSA220" s="1535"/>
      <c r="WSB220" s="1535"/>
      <c r="WSC220" s="1535"/>
      <c r="WSD220" s="1535"/>
      <c r="WSE220" s="1535"/>
      <c r="WSF220" s="1535"/>
      <c r="WSG220" s="1535"/>
      <c r="WSH220" s="1535"/>
      <c r="WSI220" s="1535"/>
      <c r="WSJ220" s="1535"/>
      <c r="WSK220" s="1535"/>
      <c r="WSL220" s="1535"/>
      <c r="WSM220" s="1535"/>
      <c r="WSN220" s="1535"/>
      <c r="WSO220" s="1535"/>
      <c r="WSP220" s="1535"/>
      <c r="WSQ220" s="1535"/>
      <c r="WSR220" s="1535"/>
      <c r="WSS220" s="1535"/>
      <c r="WST220" s="1535"/>
      <c r="WSU220" s="1535"/>
      <c r="WSV220" s="1535"/>
      <c r="WSW220" s="1535"/>
      <c r="WSX220" s="1535"/>
      <c r="WSY220" s="1535"/>
      <c r="WSZ220" s="1535"/>
      <c r="WTA220" s="1535"/>
      <c r="WTB220" s="1535"/>
      <c r="WTC220" s="1535"/>
      <c r="WTD220" s="1535"/>
      <c r="WTE220" s="1535"/>
      <c r="WTF220" s="1535"/>
      <c r="WTG220" s="1535"/>
      <c r="WTH220" s="1535"/>
      <c r="WTI220" s="1535"/>
      <c r="WTJ220" s="1535"/>
      <c r="WTK220" s="1535"/>
      <c r="WTL220" s="1535"/>
      <c r="WTM220" s="1535"/>
      <c r="WTN220" s="1535"/>
      <c r="WTO220" s="1535"/>
      <c r="WTP220" s="1535"/>
      <c r="WTQ220" s="1535"/>
      <c r="WTR220" s="1535"/>
      <c r="WTS220" s="1535"/>
      <c r="WTT220" s="1535"/>
      <c r="WTU220" s="1535"/>
      <c r="WTV220" s="1535"/>
      <c r="WTW220" s="1535"/>
      <c r="WTX220" s="1535"/>
      <c r="WTY220" s="1535"/>
      <c r="WTZ220" s="1535"/>
      <c r="WUA220" s="1535"/>
      <c r="WUB220" s="1535"/>
      <c r="WUC220" s="1535"/>
      <c r="WUD220" s="1535"/>
      <c r="WUE220" s="1535"/>
      <c r="WUF220" s="1535"/>
      <c r="WUG220" s="1535"/>
      <c r="WUH220" s="1535"/>
      <c r="WUI220" s="1535"/>
      <c r="WUJ220" s="1535"/>
      <c r="WUK220" s="1535"/>
      <c r="WUL220" s="1535"/>
      <c r="WUM220" s="1535"/>
      <c r="WUN220" s="1535"/>
      <c r="WUO220" s="1535"/>
      <c r="WUP220" s="1535"/>
      <c r="WUQ220" s="1535"/>
      <c r="WUR220" s="1535"/>
      <c r="WUS220" s="1535"/>
      <c r="WUT220" s="1535"/>
      <c r="WUU220" s="1535"/>
      <c r="WUV220" s="1535"/>
      <c r="WUW220" s="1535"/>
      <c r="WUX220" s="1535"/>
      <c r="WUY220" s="1535"/>
      <c r="WUZ220" s="1535"/>
      <c r="WVA220" s="1535"/>
      <c r="WVB220" s="1535"/>
      <c r="WVC220" s="1535"/>
      <c r="WVD220" s="1535"/>
      <c r="WVE220" s="1535"/>
      <c r="WVF220" s="1535"/>
      <c r="WVG220" s="1535"/>
      <c r="WVH220" s="1535"/>
      <c r="WVI220" s="1535"/>
      <c r="WVJ220" s="1535"/>
      <c r="WVK220" s="1535"/>
      <c r="WVL220" s="1535"/>
      <c r="WVM220" s="1535"/>
      <c r="WVN220" s="1535"/>
      <c r="WVO220" s="1535"/>
      <c r="WVP220" s="1535"/>
    </row>
  </sheetData>
  <mergeCells count="278">
    <mergeCell ref="A208:J208"/>
    <mergeCell ref="A212:A214"/>
    <mergeCell ref="B212:B214"/>
    <mergeCell ref="G212:G214"/>
    <mergeCell ref="J212:J214"/>
    <mergeCell ref="A205:A207"/>
    <mergeCell ref="B205:B207"/>
    <mergeCell ref="G205:G207"/>
    <mergeCell ref="J205:J207"/>
    <mergeCell ref="A199:A201"/>
    <mergeCell ref="B199:B201"/>
    <mergeCell ref="G199:G201"/>
    <mergeCell ref="J199:J201"/>
    <mergeCell ref="A202:A204"/>
    <mergeCell ref="B202:B204"/>
    <mergeCell ref="G202:G204"/>
    <mergeCell ref="J202:J204"/>
    <mergeCell ref="A195:A196"/>
    <mergeCell ref="B195:B196"/>
    <mergeCell ref="G195:G196"/>
    <mergeCell ref="J195:J196"/>
    <mergeCell ref="C197:J197"/>
    <mergeCell ref="C198:J198"/>
    <mergeCell ref="A191:A192"/>
    <mergeCell ref="B191:B192"/>
    <mergeCell ref="G191:G192"/>
    <mergeCell ref="J191:J192"/>
    <mergeCell ref="A193:A194"/>
    <mergeCell ref="B193:B194"/>
    <mergeCell ref="G193:G194"/>
    <mergeCell ref="J193:J194"/>
    <mergeCell ref="A187:A188"/>
    <mergeCell ref="B187:B188"/>
    <mergeCell ref="G187:G188"/>
    <mergeCell ref="J187:J188"/>
    <mergeCell ref="A189:A190"/>
    <mergeCell ref="B189:B190"/>
    <mergeCell ref="G189:G190"/>
    <mergeCell ref="J189:J190"/>
    <mergeCell ref="A185:A186"/>
    <mergeCell ref="B185:B186"/>
    <mergeCell ref="G185:G186"/>
    <mergeCell ref="J185:J186"/>
    <mergeCell ref="A181:A182"/>
    <mergeCell ref="B181:B182"/>
    <mergeCell ref="G181:G182"/>
    <mergeCell ref="J181:J182"/>
    <mergeCell ref="A183:A184"/>
    <mergeCell ref="B183:B184"/>
    <mergeCell ref="G183:G184"/>
    <mergeCell ref="J183:J184"/>
    <mergeCell ref="A177:A178"/>
    <mergeCell ref="B177:B178"/>
    <mergeCell ref="G177:G178"/>
    <mergeCell ref="J177:J178"/>
    <mergeCell ref="A179:A180"/>
    <mergeCell ref="B179:B180"/>
    <mergeCell ref="G179:G180"/>
    <mergeCell ref="J179:J180"/>
    <mergeCell ref="A173:A174"/>
    <mergeCell ref="B173:B174"/>
    <mergeCell ref="G173:G174"/>
    <mergeCell ref="J173:J174"/>
    <mergeCell ref="A175:A176"/>
    <mergeCell ref="B175:B176"/>
    <mergeCell ref="G175:G176"/>
    <mergeCell ref="J175:J176"/>
    <mergeCell ref="J167:J170"/>
    <mergeCell ref="A171:A172"/>
    <mergeCell ref="B171:B172"/>
    <mergeCell ref="G171:G172"/>
    <mergeCell ref="J171:J172"/>
    <mergeCell ref="G159:G160"/>
    <mergeCell ref="H159:H160"/>
    <mergeCell ref="I159:I160"/>
    <mergeCell ref="J159:J160"/>
    <mergeCell ref="A164:A166"/>
    <mergeCell ref="B164:B166"/>
    <mergeCell ref="G164:G166"/>
    <mergeCell ref="J164:J166"/>
    <mergeCell ref="A159:A160"/>
    <mergeCell ref="B159:B160"/>
    <mergeCell ref="C159:C160"/>
    <mergeCell ref="D159:D160"/>
    <mergeCell ref="E159:E160"/>
    <mergeCell ref="F159:F160"/>
    <mergeCell ref="A167:A170"/>
    <mergeCell ref="B167:B170"/>
    <mergeCell ref="G167:G170"/>
    <mergeCell ref="A151:A152"/>
    <mergeCell ref="B151:B152"/>
    <mergeCell ref="G151:G152"/>
    <mergeCell ref="J151:J152"/>
    <mergeCell ref="A156:A157"/>
    <mergeCell ref="B156:B157"/>
    <mergeCell ref="C156:C157"/>
    <mergeCell ref="D156:D157"/>
    <mergeCell ref="E156:E157"/>
    <mergeCell ref="F156:F157"/>
    <mergeCell ref="G156:G157"/>
    <mergeCell ref="H156:H157"/>
    <mergeCell ref="I156:I157"/>
    <mergeCell ref="J156:J157"/>
    <mergeCell ref="A144:A146"/>
    <mergeCell ref="B144:B146"/>
    <mergeCell ref="G144:G145"/>
    <mergeCell ref="J144:J145"/>
    <mergeCell ref="A147:A149"/>
    <mergeCell ref="B147:B149"/>
    <mergeCell ref="G147:G149"/>
    <mergeCell ref="J147:J149"/>
    <mergeCell ref="J134:J135"/>
    <mergeCell ref="A137:A139"/>
    <mergeCell ref="B137:B139"/>
    <mergeCell ref="G137:G139"/>
    <mergeCell ref="J137:J139"/>
    <mergeCell ref="A140:A142"/>
    <mergeCell ref="B140:B142"/>
    <mergeCell ref="G140:G142"/>
    <mergeCell ref="J140:J142"/>
    <mergeCell ref="D132:D133"/>
    <mergeCell ref="E132:E133"/>
    <mergeCell ref="F132:F133"/>
    <mergeCell ref="H132:H133"/>
    <mergeCell ref="I132:I133"/>
    <mergeCell ref="A134:A135"/>
    <mergeCell ref="B134:B135"/>
    <mergeCell ref="A124:J124"/>
    <mergeCell ref="A125:A128"/>
    <mergeCell ref="B125:B128"/>
    <mergeCell ref="G125:G128"/>
    <mergeCell ref="J125:J128"/>
    <mergeCell ref="A131:A133"/>
    <mergeCell ref="B131:B133"/>
    <mergeCell ref="G131:G132"/>
    <mergeCell ref="J131:J133"/>
    <mergeCell ref="C132:C133"/>
    <mergeCell ref="A117:A118"/>
    <mergeCell ref="B117:B118"/>
    <mergeCell ref="G117:G118"/>
    <mergeCell ref="J117:J118"/>
    <mergeCell ref="A121:A123"/>
    <mergeCell ref="B121:B123"/>
    <mergeCell ref="G121:G123"/>
    <mergeCell ref="J121:J123"/>
    <mergeCell ref="A113:A114"/>
    <mergeCell ref="B113:B114"/>
    <mergeCell ref="G113:G114"/>
    <mergeCell ref="J113:J114"/>
    <mergeCell ref="A115:A116"/>
    <mergeCell ref="B115:B116"/>
    <mergeCell ref="G115:G116"/>
    <mergeCell ref="J115:J116"/>
    <mergeCell ref="A107:A109"/>
    <mergeCell ref="B107:B109"/>
    <mergeCell ref="G107:G109"/>
    <mergeCell ref="J107:J109"/>
    <mergeCell ref="A110:A112"/>
    <mergeCell ref="B110:B112"/>
    <mergeCell ref="G110:G112"/>
    <mergeCell ref="J110:J112"/>
    <mergeCell ref="A101:A103"/>
    <mergeCell ref="B101:B103"/>
    <mergeCell ref="G101:G103"/>
    <mergeCell ref="J101:J103"/>
    <mergeCell ref="A104:A106"/>
    <mergeCell ref="B104:B106"/>
    <mergeCell ref="G104:G106"/>
    <mergeCell ref="J104:J106"/>
    <mergeCell ref="A95:A97"/>
    <mergeCell ref="B95:B97"/>
    <mergeCell ref="G95:G97"/>
    <mergeCell ref="J95:J97"/>
    <mergeCell ref="A98:A100"/>
    <mergeCell ref="B98:B100"/>
    <mergeCell ref="G98:G100"/>
    <mergeCell ref="J98:J100"/>
    <mergeCell ref="A87:A90"/>
    <mergeCell ref="B87:B90"/>
    <mergeCell ref="G87:G90"/>
    <mergeCell ref="J87:J90"/>
    <mergeCell ref="A91:A94"/>
    <mergeCell ref="B91:B94"/>
    <mergeCell ref="G91:G94"/>
    <mergeCell ref="J91:J94"/>
    <mergeCell ref="A79:A82"/>
    <mergeCell ref="B79:B82"/>
    <mergeCell ref="G79:G82"/>
    <mergeCell ref="J79:J82"/>
    <mergeCell ref="A83:A86"/>
    <mergeCell ref="B83:B86"/>
    <mergeCell ref="G83:G86"/>
    <mergeCell ref="J83:J86"/>
    <mergeCell ref="A71:A74"/>
    <mergeCell ref="B71:B74"/>
    <mergeCell ref="G71:G74"/>
    <mergeCell ref="J71:J74"/>
    <mergeCell ref="A75:A78"/>
    <mergeCell ref="B75:B78"/>
    <mergeCell ref="G75:G78"/>
    <mergeCell ref="J75:J78"/>
    <mergeCell ref="G38:G39"/>
    <mergeCell ref="J38:J39"/>
    <mergeCell ref="A57:A59"/>
    <mergeCell ref="B57:B59"/>
    <mergeCell ref="G57:G59"/>
    <mergeCell ref="J57:J59"/>
    <mergeCell ref="A66:A68"/>
    <mergeCell ref="B66:B68"/>
    <mergeCell ref="G66:G68"/>
    <mergeCell ref="J66:J68"/>
    <mergeCell ref="A50:A53"/>
    <mergeCell ref="B50:B53"/>
    <mergeCell ref="G50:G53"/>
    <mergeCell ref="J50:J53"/>
    <mergeCell ref="A54:A56"/>
    <mergeCell ref="B54:B56"/>
    <mergeCell ref="G54:G56"/>
    <mergeCell ref="J54:J56"/>
    <mergeCell ref="K38:K39"/>
    <mergeCell ref="K40:K49"/>
    <mergeCell ref="A41:A43"/>
    <mergeCell ref="B41:B43"/>
    <mergeCell ref="G41:G43"/>
    <mergeCell ref="J41:J43"/>
    <mergeCell ref="A34:A35"/>
    <mergeCell ref="B34:B35"/>
    <mergeCell ref="G34:G35"/>
    <mergeCell ref="J34:J35"/>
    <mergeCell ref="A36:A37"/>
    <mergeCell ref="B36:B37"/>
    <mergeCell ref="G36:G37"/>
    <mergeCell ref="J36:J37"/>
    <mergeCell ref="A44:A46"/>
    <mergeCell ref="B44:B46"/>
    <mergeCell ref="G44:G46"/>
    <mergeCell ref="J44:J46"/>
    <mergeCell ref="A47:A49"/>
    <mergeCell ref="B47:B49"/>
    <mergeCell ref="G47:G49"/>
    <mergeCell ref="J47:J49"/>
    <mergeCell ref="A38:A39"/>
    <mergeCell ref="B38:B39"/>
    <mergeCell ref="A25:A27"/>
    <mergeCell ref="B25:B27"/>
    <mergeCell ref="G25:G27"/>
    <mergeCell ref="J25:J27"/>
    <mergeCell ref="A28:A30"/>
    <mergeCell ref="B28:B30"/>
    <mergeCell ref="G28:G30"/>
    <mergeCell ref="J28:J30"/>
    <mergeCell ref="M18:M19"/>
    <mergeCell ref="A21:A24"/>
    <mergeCell ref="B21:B24"/>
    <mergeCell ref="G21:G24"/>
    <mergeCell ref="J21:J24"/>
    <mergeCell ref="K21:K22"/>
    <mergeCell ref="M21:M22"/>
    <mergeCell ref="C22:C23"/>
    <mergeCell ref="D22:D23"/>
    <mergeCell ref="E22:E23"/>
    <mergeCell ref="A14:A17"/>
    <mergeCell ref="B14:B17"/>
    <mergeCell ref="G14:G17"/>
    <mergeCell ref="J14:J17"/>
    <mergeCell ref="A18:A20"/>
    <mergeCell ref="B18:B20"/>
    <mergeCell ref="G18:G20"/>
    <mergeCell ref="J18:J20"/>
    <mergeCell ref="A2:J2"/>
    <mergeCell ref="A3:J3"/>
    <mergeCell ref="A4:J4"/>
    <mergeCell ref="A5:J5"/>
    <mergeCell ref="A9:J9"/>
    <mergeCell ref="A10:A13"/>
    <mergeCell ref="B10:B13"/>
    <mergeCell ref="G10:G13"/>
    <mergeCell ref="J10:J13"/>
  </mergeCells>
  <pageMargins left="0.78740157480314965" right="0.39370078740157483" top="0.78740157480314965" bottom="0.78740157480314965" header="0.19685039370078741" footer="0.39370078740157483"/>
  <pageSetup paperSize="9" scale="62" firstPageNumber="143" fitToHeight="0" orientation="landscape" useFirstPageNumber="1" r:id="rId1"/>
  <headerFooter>
    <oddFooter>&amp;R&amp;"Times New Roman,обычный"&amp;14&amp;P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M102"/>
  <sheetViews>
    <sheetView view="pageBreakPreview" topLeftCell="A44" zoomScale="70" zoomScaleNormal="80" zoomScaleSheetLayoutView="70" zoomScalePageLayoutView="75" workbookViewId="0">
      <selection activeCell="L50" sqref="L50"/>
    </sheetView>
  </sheetViews>
  <sheetFormatPr defaultColWidth="7.5703125" defaultRowHeight="18" x14ac:dyDescent="0.25"/>
  <cols>
    <col min="1" max="1" width="7.28515625" style="42" customWidth="1"/>
    <col min="2" max="2" width="38" style="43" customWidth="1"/>
    <col min="3" max="3" width="18.42578125" style="44" customWidth="1"/>
    <col min="4" max="4" width="17.7109375" style="670" customWidth="1"/>
    <col min="5" max="5" width="17.7109375" style="45" customWidth="1"/>
    <col min="6" max="6" width="16.140625" style="1110" bestFit="1" customWidth="1"/>
    <col min="7" max="7" width="44.7109375" style="43" customWidth="1"/>
    <col min="8" max="8" width="20.7109375" style="669" customWidth="1"/>
    <col min="9" max="9" width="14.5703125" style="1110" customWidth="1"/>
    <col min="10" max="10" width="22.85546875" style="43" customWidth="1"/>
    <col min="11" max="11" width="7.5703125" style="46"/>
    <col min="12" max="12" width="23.7109375" style="46" customWidth="1"/>
    <col min="13" max="13" width="30.85546875" style="46" customWidth="1"/>
    <col min="14" max="256" width="7.5703125" style="46"/>
    <col min="257" max="257" width="10.140625" style="46" customWidth="1"/>
    <col min="258" max="258" width="45.7109375" style="46" customWidth="1"/>
    <col min="259" max="259" width="15.7109375" style="46" customWidth="1"/>
    <col min="260" max="261" width="17.7109375" style="46" customWidth="1"/>
    <col min="262" max="262" width="15.28515625" style="46" customWidth="1"/>
    <col min="263" max="263" width="35.7109375" style="46" customWidth="1"/>
    <col min="264" max="264" width="17.7109375" style="46" customWidth="1"/>
    <col min="265" max="265" width="15.28515625" style="46" customWidth="1"/>
    <col min="266" max="266" width="30.7109375" style="46" customWidth="1"/>
    <col min="267" max="267" width="7.5703125" style="46"/>
    <col min="268" max="268" width="23.7109375" style="46" customWidth="1"/>
    <col min="269" max="269" width="30.85546875" style="46" customWidth="1"/>
    <col min="270" max="512" width="7.5703125" style="46"/>
    <col min="513" max="513" width="10.140625" style="46" customWidth="1"/>
    <col min="514" max="514" width="45.7109375" style="46" customWidth="1"/>
    <col min="515" max="515" width="15.7109375" style="46" customWidth="1"/>
    <col min="516" max="517" width="17.7109375" style="46" customWidth="1"/>
    <col min="518" max="518" width="15.28515625" style="46" customWidth="1"/>
    <col min="519" max="519" width="35.7109375" style="46" customWidth="1"/>
    <col min="520" max="520" width="17.7109375" style="46" customWidth="1"/>
    <col min="521" max="521" width="15.28515625" style="46" customWidth="1"/>
    <col min="522" max="522" width="30.7109375" style="46" customWidth="1"/>
    <col min="523" max="523" width="7.5703125" style="46"/>
    <col min="524" max="524" width="23.7109375" style="46" customWidth="1"/>
    <col min="525" max="525" width="30.85546875" style="46" customWidth="1"/>
    <col min="526" max="768" width="7.5703125" style="46"/>
    <col min="769" max="769" width="10.140625" style="46" customWidth="1"/>
    <col min="770" max="770" width="45.7109375" style="46" customWidth="1"/>
    <col min="771" max="771" width="15.7109375" style="46" customWidth="1"/>
    <col min="772" max="773" width="17.7109375" style="46" customWidth="1"/>
    <col min="774" max="774" width="15.28515625" style="46" customWidth="1"/>
    <col min="775" max="775" width="35.7109375" style="46" customWidth="1"/>
    <col min="776" max="776" width="17.7109375" style="46" customWidth="1"/>
    <col min="777" max="777" width="15.28515625" style="46" customWidth="1"/>
    <col min="778" max="778" width="30.7109375" style="46" customWidth="1"/>
    <col min="779" max="779" width="7.5703125" style="46"/>
    <col min="780" max="780" width="23.7109375" style="46" customWidth="1"/>
    <col min="781" max="781" width="30.85546875" style="46" customWidth="1"/>
    <col min="782" max="1024" width="7.5703125" style="46"/>
    <col min="1025" max="1025" width="10.140625" style="46" customWidth="1"/>
    <col min="1026" max="1026" width="45.7109375" style="46" customWidth="1"/>
    <col min="1027" max="1027" width="15.7109375" style="46" customWidth="1"/>
    <col min="1028" max="1029" width="17.7109375" style="46" customWidth="1"/>
    <col min="1030" max="1030" width="15.28515625" style="46" customWidth="1"/>
    <col min="1031" max="1031" width="35.7109375" style="46" customWidth="1"/>
    <col min="1032" max="1032" width="17.7109375" style="46" customWidth="1"/>
    <col min="1033" max="1033" width="15.28515625" style="46" customWidth="1"/>
    <col min="1034" max="1034" width="30.7109375" style="46" customWidth="1"/>
    <col min="1035" max="1035" width="7.5703125" style="46"/>
    <col min="1036" max="1036" width="23.7109375" style="46" customWidth="1"/>
    <col min="1037" max="1037" width="30.85546875" style="46" customWidth="1"/>
    <col min="1038" max="1280" width="7.5703125" style="46"/>
    <col min="1281" max="1281" width="10.140625" style="46" customWidth="1"/>
    <col min="1282" max="1282" width="45.7109375" style="46" customWidth="1"/>
    <col min="1283" max="1283" width="15.7109375" style="46" customWidth="1"/>
    <col min="1284" max="1285" width="17.7109375" style="46" customWidth="1"/>
    <col min="1286" max="1286" width="15.28515625" style="46" customWidth="1"/>
    <col min="1287" max="1287" width="35.7109375" style="46" customWidth="1"/>
    <col min="1288" max="1288" width="17.7109375" style="46" customWidth="1"/>
    <col min="1289" max="1289" width="15.28515625" style="46" customWidth="1"/>
    <col min="1290" max="1290" width="30.7109375" style="46" customWidth="1"/>
    <col min="1291" max="1291" width="7.5703125" style="46"/>
    <col min="1292" max="1292" width="23.7109375" style="46" customWidth="1"/>
    <col min="1293" max="1293" width="30.85546875" style="46" customWidth="1"/>
    <col min="1294" max="1536" width="7.5703125" style="46"/>
    <col min="1537" max="1537" width="10.140625" style="46" customWidth="1"/>
    <col min="1538" max="1538" width="45.7109375" style="46" customWidth="1"/>
    <col min="1539" max="1539" width="15.7109375" style="46" customWidth="1"/>
    <col min="1540" max="1541" width="17.7109375" style="46" customWidth="1"/>
    <col min="1542" max="1542" width="15.28515625" style="46" customWidth="1"/>
    <col min="1543" max="1543" width="35.7109375" style="46" customWidth="1"/>
    <col min="1544" max="1544" width="17.7109375" style="46" customWidth="1"/>
    <col min="1545" max="1545" width="15.28515625" style="46" customWidth="1"/>
    <col min="1546" max="1546" width="30.7109375" style="46" customWidth="1"/>
    <col min="1547" max="1547" width="7.5703125" style="46"/>
    <col min="1548" max="1548" width="23.7109375" style="46" customWidth="1"/>
    <col min="1549" max="1549" width="30.85546875" style="46" customWidth="1"/>
    <col min="1550" max="1792" width="7.5703125" style="46"/>
    <col min="1793" max="1793" width="10.140625" style="46" customWidth="1"/>
    <col min="1794" max="1794" width="45.7109375" style="46" customWidth="1"/>
    <col min="1795" max="1795" width="15.7109375" style="46" customWidth="1"/>
    <col min="1796" max="1797" width="17.7109375" style="46" customWidth="1"/>
    <col min="1798" max="1798" width="15.28515625" style="46" customWidth="1"/>
    <col min="1799" max="1799" width="35.7109375" style="46" customWidth="1"/>
    <col min="1800" max="1800" width="17.7109375" style="46" customWidth="1"/>
    <col min="1801" max="1801" width="15.28515625" style="46" customWidth="1"/>
    <col min="1802" max="1802" width="30.7109375" style="46" customWidth="1"/>
    <col min="1803" max="1803" width="7.5703125" style="46"/>
    <col min="1804" max="1804" width="23.7109375" style="46" customWidth="1"/>
    <col min="1805" max="1805" width="30.85546875" style="46" customWidth="1"/>
    <col min="1806" max="2048" width="7.5703125" style="46"/>
    <col min="2049" max="2049" width="10.140625" style="46" customWidth="1"/>
    <col min="2050" max="2050" width="45.7109375" style="46" customWidth="1"/>
    <col min="2051" max="2051" width="15.7109375" style="46" customWidth="1"/>
    <col min="2052" max="2053" width="17.7109375" style="46" customWidth="1"/>
    <col min="2054" max="2054" width="15.28515625" style="46" customWidth="1"/>
    <col min="2055" max="2055" width="35.7109375" style="46" customWidth="1"/>
    <col min="2056" max="2056" width="17.7109375" style="46" customWidth="1"/>
    <col min="2057" max="2057" width="15.28515625" style="46" customWidth="1"/>
    <col min="2058" max="2058" width="30.7109375" style="46" customWidth="1"/>
    <col min="2059" max="2059" width="7.5703125" style="46"/>
    <col min="2060" max="2060" width="23.7109375" style="46" customWidth="1"/>
    <col min="2061" max="2061" width="30.85546875" style="46" customWidth="1"/>
    <col min="2062" max="2304" width="7.5703125" style="46"/>
    <col min="2305" max="2305" width="10.140625" style="46" customWidth="1"/>
    <col min="2306" max="2306" width="45.7109375" style="46" customWidth="1"/>
    <col min="2307" max="2307" width="15.7109375" style="46" customWidth="1"/>
    <col min="2308" max="2309" width="17.7109375" style="46" customWidth="1"/>
    <col min="2310" max="2310" width="15.28515625" style="46" customWidth="1"/>
    <col min="2311" max="2311" width="35.7109375" style="46" customWidth="1"/>
    <col min="2312" max="2312" width="17.7109375" style="46" customWidth="1"/>
    <col min="2313" max="2313" width="15.28515625" style="46" customWidth="1"/>
    <col min="2314" max="2314" width="30.7109375" style="46" customWidth="1"/>
    <col min="2315" max="2315" width="7.5703125" style="46"/>
    <col min="2316" max="2316" width="23.7109375" style="46" customWidth="1"/>
    <col min="2317" max="2317" width="30.85546875" style="46" customWidth="1"/>
    <col min="2318" max="2560" width="7.5703125" style="46"/>
    <col min="2561" max="2561" width="10.140625" style="46" customWidth="1"/>
    <col min="2562" max="2562" width="45.7109375" style="46" customWidth="1"/>
    <col min="2563" max="2563" width="15.7109375" style="46" customWidth="1"/>
    <col min="2564" max="2565" width="17.7109375" style="46" customWidth="1"/>
    <col min="2566" max="2566" width="15.28515625" style="46" customWidth="1"/>
    <col min="2567" max="2567" width="35.7109375" style="46" customWidth="1"/>
    <col min="2568" max="2568" width="17.7109375" style="46" customWidth="1"/>
    <col min="2569" max="2569" width="15.28515625" style="46" customWidth="1"/>
    <col min="2570" max="2570" width="30.7109375" style="46" customWidth="1"/>
    <col min="2571" max="2571" width="7.5703125" style="46"/>
    <col min="2572" max="2572" width="23.7109375" style="46" customWidth="1"/>
    <col min="2573" max="2573" width="30.85546875" style="46" customWidth="1"/>
    <col min="2574" max="2816" width="7.5703125" style="46"/>
    <col min="2817" max="2817" width="10.140625" style="46" customWidth="1"/>
    <col min="2818" max="2818" width="45.7109375" style="46" customWidth="1"/>
    <col min="2819" max="2819" width="15.7109375" style="46" customWidth="1"/>
    <col min="2820" max="2821" width="17.7109375" style="46" customWidth="1"/>
    <col min="2822" max="2822" width="15.28515625" style="46" customWidth="1"/>
    <col min="2823" max="2823" width="35.7109375" style="46" customWidth="1"/>
    <col min="2824" max="2824" width="17.7109375" style="46" customWidth="1"/>
    <col min="2825" max="2825" width="15.28515625" style="46" customWidth="1"/>
    <col min="2826" max="2826" width="30.7109375" style="46" customWidth="1"/>
    <col min="2827" max="2827" width="7.5703125" style="46"/>
    <col min="2828" max="2828" width="23.7109375" style="46" customWidth="1"/>
    <col min="2829" max="2829" width="30.85546875" style="46" customWidth="1"/>
    <col min="2830" max="3072" width="7.5703125" style="46"/>
    <col min="3073" max="3073" width="10.140625" style="46" customWidth="1"/>
    <col min="3074" max="3074" width="45.7109375" style="46" customWidth="1"/>
    <col min="3075" max="3075" width="15.7109375" style="46" customWidth="1"/>
    <col min="3076" max="3077" width="17.7109375" style="46" customWidth="1"/>
    <col min="3078" max="3078" width="15.28515625" style="46" customWidth="1"/>
    <col min="3079" max="3079" width="35.7109375" style="46" customWidth="1"/>
    <col min="3080" max="3080" width="17.7109375" style="46" customWidth="1"/>
    <col min="3081" max="3081" width="15.28515625" style="46" customWidth="1"/>
    <col min="3082" max="3082" width="30.7109375" style="46" customWidth="1"/>
    <col min="3083" max="3083" width="7.5703125" style="46"/>
    <col min="3084" max="3084" width="23.7109375" style="46" customWidth="1"/>
    <col min="3085" max="3085" width="30.85546875" style="46" customWidth="1"/>
    <col min="3086" max="3328" width="7.5703125" style="46"/>
    <col min="3329" max="3329" width="10.140625" style="46" customWidth="1"/>
    <col min="3330" max="3330" width="45.7109375" style="46" customWidth="1"/>
    <col min="3331" max="3331" width="15.7109375" style="46" customWidth="1"/>
    <col min="3332" max="3333" width="17.7109375" style="46" customWidth="1"/>
    <col min="3334" max="3334" width="15.28515625" style="46" customWidth="1"/>
    <col min="3335" max="3335" width="35.7109375" style="46" customWidth="1"/>
    <col min="3336" max="3336" width="17.7109375" style="46" customWidth="1"/>
    <col min="3337" max="3337" width="15.28515625" style="46" customWidth="1"/>
    <col min="3338" max="3338" width="30.7109375" style="46" customWidth="1"/>
    <col min="3339" max="3339" width="7.5703125" style="46"/>
    <col min="3340" max="3340" width="23.7109375" style="46" customWidth="1"/>
    <col min="3341" max="3341" width="30.85546875" style="46" customWidth="1"/>
    <col min="3342" max="3584" width="7.5703125" style="46"/>
    <col min="3585" max="3585" width="10.140625" style="46" customWidth="1"/>
    <col min="3586" max="3586" width="45.7109375" style="46" customWidth="1"/>
    <col min="3587" max="3587" width="15.7109375" style="46" customWidth="1"/>
    <col min="3588" max="3589" width="17.7109375" style="46" customWidth="1"/>
    <col min="3590" max="3590" width="15.28515625" style="46" customWidth="1"/>
    <col min="3591" max="3591" width="35.7109375" style="46" customWidth="1"/>
    <col min="3592" max="3592" width="17.7109375" style="46" customWidth="1"/>
    <col min="3593" max="3593" width="15.28515625" style="46" customWidth="1"/>
    <col min="3594" max="3594" width="30.7109375" style="46" customWidth="1"/>
    <col min="3595" max="3595" width="7.5703125" style="46"/>
    <col min="3596" max="3596" width="23.7109375" style="46" customWidth="1"/>
    <col min="3597" max="3597" width="30.85546875" style="46" customWidth="1"/>
    <col min="3598" max="3840" width="7.5703125" style="46"/>
    <col min="3841" max="3841" width="10.140625" style="46" customWidth="1"/>
    <col min="3842" max="3842" width="45.7109375" style="46" customWidth="1"/>
    <col min="3843" max="3843" width="15.7109375" style="46" customWidth="1"/>
    <col min="3844" max="3845" width="17.7109375" style="46" customWidth="1"/>
    <col min="3846" max="3846" width="15.28515625" style="46" customWidth="1"/>
    <col min="3847" max="3847" width="35.7109375" style="46" customWidth="1"/>
    <col min="3848" max="3848" width="17.7109375" style="46" customWidth="1"/>
    <col min="3849" max="3849" width="15.28515625" style="46" customWidth="1"/>
    <col min="3850" max="3850" width="30.7109375" style="46" customWidth="1"/>
    <col min="3851" max="3851" width="7.5703125" style="46"/>
    <col min="3852" max="3852" width="23.7109375" style="46" customWidth="1"/>
    <col min="3853" max="3853" width="30.85546875" style="46" customWidth="1"/>
    <col min="3854" max="4096" width="7.5703125" style="46"/>
    <col min="4097" max="4097" width="10.140625" style="46" customWidth="1"/>
    <col min="4098" max="4098" width="45.7109375" style="46" customWidth="1"/>
    <col min="4099" max="4099" width="15.7109375" style="46" customWidth="1"/>
    <col min="4100" max="4101" width="17.7109375" style="46" customWidth="1"/>
    <col min="4102" max="4102" width="15.28515625" style="46" customWidth="1"/>
    <col min="4103" max="4103" width="35.7109375" style="46" customWidth="1"/>
    <col min="4104" max="4104" width="17.7109375" style="46" customWidth="1"/>
    <col min="4105" max="4105" width="15.28515625" style="46" customWidth="1"/>
    <col min="4106" max="4106" width="30.7109375" style="46" customWidth="1"/>
    <col min="4107" max="4107" width="7.5703125" style="46"/>
    <col min="4108" max="4108" width="23.7109375" style="46" customWidth="1"/>
    <col min="4109" max="4109" width="30.85546875" style="46" customWidth="1"/>
    <col min="4110" max="4352" width="7.5703125" style="46"/>
    <col min="4353" max="4353" width="10.140625" style="46" customWidth="1"/>
    <col min="4354" max="4354" width="45.7109375" style="46" customWidth="1"/>
    <col min="4355" max="4355" width="15.7109375" style="46" customWidth="1"/>
    <col min="4356" max="4357" width="17.7109375" style="46" customWidth="1"/>
    <col min="4358" max="4358" width="15.28515625" style="46" customWidth="1"/>
    <col min="4359" max="4359" width="35.7109375" style="46" customWidth="1"/>
    <col min="4360" max="4360" width="17.7109375" style="46" customWidth="1"/>
    <col min="4361" max="4361" width="15.28515625" style="46" customWidth="1"/>
    <col min="4362" max="4362" width="30.7109375" style="46" customWidth="1"/>
    <col min="4363" max="4363" width="7.5703125" style="46"/>
    <col min="4364" max="4364" width="23.7109375" style="46" customWidth="1"/>
    <col min="4365" max="4365" width="30.85546875" style="46" customWidth="1"/>
    <col min="4366" max="4608" width="7.5703125" style="46"/>
    <col min="4609" max="4609" width="10.140625" style="46" customWidth="1"/>
    <col min="4610" max="4610" width="45.7109375" style="46" customWidth="1"/>
    <col min="4611" max="4611" width="15.7109375" style="46" customWidth="1"/>
    <col min="4612" max="4613" width="17.7109375" style="46" customWidth="1"/>
    <col min="4614" max="4614" width="15.28515625" style="46" customWidth="1"/>
    <col min="4615" max="4615" width="35.7109375" style="46" customWidth="1"/>
    <col min="4616" max="4616" width="17.7109375" style="46" customWidth="1"/>
    <col min="4617" max="4617" width="15.28515625" style="46" customWidth="1"/>
    <col min="4618" max="4618" width="30.7109375" style="46" customWidth="1"/>
    <col min="4619" max="4619" width="7.5703125" style="46"/>
    <col min="4620" max="4620" width="23.7109375" style="46" customWidth="1"/>
    <col min="4621" max="4621" width="30.85546875" style="46" customWidth="1"/>
    <col min="4622" max="4864" width="7.5703125" style="46"/>
    <col min="4865" max="4865" width="10.140625" style="46" customWidth="1"/>
    <col min="4866" max="4866" width="45.7109375" style="46" customWidth="1"/>
    <col min="4867" max="4867" width="15.7109375" style="46" customWidth="1"/>
    <col min="4868" max="4869" width="17.7109375" style="46" customWidth="1"/>
    <col min="4870" max="4870" width="15.28515625" style="46" customWidth="1"/>
    <col min="4871" max="4871" width="35.7109375" style="46" customWidth="1"/>
    <col min="4872" max="4872" width="17.7109375" style="46" customWidth="1"/>
    <col min="4873" max="4873" width="15.28515625" style="46" customWidth="1"/>
    <col min="4874" max="4874" width="30.7109375" style="46" customWidth="1"/>
    <col min="4875" max="4875" width="7.5703125" style="46"/>
    <col min="4876" max="4876" width="23.7109375" style="46" customWidth="1"/>
    <col min="4877" max="4877" width="30.85546875" style="46" customWidth="1"/>
    <col min="4878" max="5120" width="7.5703125" style="46"/>
    <col min="5121" max="5121" width="10.140625" style="46" customWidth="1"/>
    <col min="5122" max="5122" width="45.7109375" style="46" customWidth="1"/>
    <col min="5123" max="5123" width="15.7109375" style="46" customWidth="1"/>
    <col min="5124" max="5125" width="17.7109375" style="46" customWidth="1"/>
    <col min="5126" max="5126" width="15.28515625" style="46" customWidth="1"/>
    <col min="5127" max="5127" width="35.7109375" style="46" customWidth="1"/>
    <col min="5128" max="5128" width="17.7109375" style="46" customWidth="1"/>
    <col min="5129" max="5129" width="15.28515625" style="46" customWidth="1"/>
    <col min="5130" max="5130" width="30.7109375" style="46" customWidth="1"/>
    <col min="5131" max="5131" width="7.5703125" style="46"/>
    <col min="5132" max="5132" width="23.7109375" style="46" customWidth="1"/>
    <col min="5133" max="5133" width="30.85546875" style="46" customWidth="1"/>
    <col min="5134" max="5376" width="7.5703125" style="46"/>
    <col min="5377" max="5377" width="10.140625" style="46" customWidth="1"/>
    <col min="5378" max="5378" width="45.7109375" style="46" customWidth="1"/>
    <col min="5379" max="5379" width="15.7109375" style="46" customWidth="1"/>
    <col min="5380" max="5381" width="17.7109375" style="46" customWidth="1"/>
    <col min="5382" max="5382" width="15.28515625" style="46" customWidth="1"/>
    <col min="5383" max="5383" width="35.7109375" style="46" customWidth="1"/>
    <col min="5384" max="5384" width="17.7109375" style="46" customWidth="1"/>
    <col min="5385" max="5385" width="15.28515625" style="46" customWidth="1"/>
    <col min="5386" max="5386" width="30.7109375" style="46" customWidth="1"/>
    <col min="5387" max="5387" width="7.5703125" style="46"/>
    <col min="5388" max="5388" width="23.7109375" style="46" customWidth="1"/>
    <col min="5389" max="5389" width="30.85546875" style="46" customWidth="1"/>
    <col min="5390" max="5632" width="7.5703125" style="46"/>
    <col min="5633" max="5633" width="10.140625" style="46" customWidth="1"/>
    <col min="5634" max="5634" width="45.7109375" style="46" customWidth="1"/>
    <col min="5635" max="5635" width="15.7109375" style="46" customWidth="1"/>
    <col min="5636" max="5637" width="17.7109375" style="46" customWidth="1"/>
    <col min="5638" max="5638" width="15.28515625" style="46" customWidth="1"/>
    <col min="5639" max="5639" width="35.7109375" style="46" customWidth="1"/>
    <col min="5640" max="5640" width="17.7109375" style="46" customWidth="1"/>
    <col min="5641" max="5641" width="15.28515625" style="46" customWidth="1"/>
    <col min="5642" max="5642" width="30.7109375" style="46" customWidth="1"/>
    <col min="5643" max="5643" width="7.5703125" style="46"/>
    <col min="5644" max="5644" width="23.7109375" style="46" customWidth="1"/>
    <col min="5645" max="5645" width="30.85546875" style="46" customWidth="1"/>
    <col min="5646" max="5888" width="7.5703125" style="46"/>
    <col min="5889" max="5889" width="10.140625" style="46" customWidth="1"/>
    <col min="5890" max="5890" width="45.7109375" style="46" customWidth="1"/>
    <col min="5891" max="5891" width="15.7109375" style="46" customWidth="1"/>
    <col min="5892" max="5893" width="17.7109375" style="46" customWidth="1"/>
    <col min="5894" max="5894" width="15.28515625" style="46" customWidth="1"/>
    <col min="5895" max="5895" width="35.7109375" style="46" customWidth="1"/>
    <col min="5896" max="5896" width="17.7109375" style="46" customWidth="1"/>
    <col min="5897" max="5897" width="15.28515625" style="46" customWidth="1"/>
    <col min="5898" max="5898" width="30.7109375" style="46" customWidth="1"/>
    <col min="5899" max="5899" width="7.5703125" style="46"/>
    <col min="5900" max="5900" width="23.7109375" style="46" customWidth="1"/>
    <col min="5901" max="5901" width="30.85546875" style="46" customWidth="1"/>
    <col min="5902" max="6144" width="7.5703125" style="46"/>
    <col min="6145" max="6145" width="10.140625" style="46" customWidth="1"/>
    <col min="6146" max="6146" width="45.7109375" style="46" customWidth="1"/>
    <col min="6147" max="6147" width="15.7109375" style="46" customWidth="1"/>
    <col min="6148" max="6149" width="17.7109375" style="46" customWidth="1"/>
    <col min="6150" max="6150" width="15.28515625" style="46" customWidth="1"/>
    <col min="6151" max="6151" width="35.7109375" style="46" customWidth="1"/>
    <col min="6152" max="6152" width="17.7109375" style="46" customWidth="1"/>
    <col min="6153" max="6153" width="15.28515625" style="46" customWidth="1"/>
    <col min="6154" max="6154" width="30.7109375" style="46" customWidth="1"/>
    <col min="6155" max="6155" width="7.5703125" style="46"/>
    <col min="6156" max="6156" width="23.7109375" style="46" customWidth="1"/>
    <col min="6157" max="6157" width="30.85546875" style="46" customWidth="1"/>
    <col min="6158" max="6400" width="7.5703125" style="46"/>
    <col min="6401" max="6401" width="10.140625" style="46" customWidth="1"/>
    <col min="6402" max="6402" width="45.7109375" style="46" customWidth="1"/>
    <col min="6403" max="6403" width="15.7109375" style="46" customWidth="1"/>
    <col min="6404" max="6405" width="17.7109375" style="46" customWidth="1"/>
    <col min="6406" max="6406" width="15.28515625" style="46" customWidth="1"/>
    <col min="6407" max="6407" width="35.7109375" style="46" customWidth="1"/>
    <col min="6408" max="6408" width="17.7109375" style="46" customWidth="1"/>
    <col min="6409" max="6409" width="15.28515625" style="46" customWidth="1"/>
    <col min="6410" max="6410" width="30.7109375" style="46" customWidth="1"/>
    <col min="6411" max="6411" width="7.5703125" style="46"/>
    <col min="6412" max="6412" width="23.7109375" style="46" customWidth="1"/>
    <col min="6413" max="6413" width="30.85546875" style="46" customWidth="1"/>
    <col min="6414" max="6656" width="7.5703125" style="46"/>
    <col min="6657" max="6657" width="10.140625" style="46" customWidth="1"/>
    <col min="6658" max="6658" width="45.7109375" style="46" customWidth="1"/>
    <col min="6659" max="6659" width="15.7109375" style="46" customWidth="1"/>
    <col min="6660" max="6661" width="17.7109375" style="46" customWidth="1"/>
    <col min="6662" max="6662" width="15.28515625" style="46" customWidth="1"/>
    <col min="6663" max="6663" width="35.7109375" style="46" customWidth="1"/>
    <col min="6664" max="6664" width="17.7109375" style="46" customWidth="1"/>
    <col min="6665" max="6665" width="15.28515625" style="46" customWidth="1"/>
    <col min="6666" max="6666" width="30.7109375" style="46" customWidth="1"/>
    <col min="6667" max="6667" width="7.5703125" style="46"/>
    <col min="6668" max="6668" width="23.7109375" style="46" customWidth="1"/>
    <col min="6669" max="6669" width="30.85546875" style="46" customWidth="1"/>
    <col min="6670" max="6912" width="7.5703125" style="46"/>
    <col min="6913" max="6913" width="10.140625" style="46" customWidth="1"/>
    <col min="6914" max="6914" width="45.7109375" style="46" customWidth="1"/>
    <col min="6915" max="6915" width="15.7109375" style="46" customWidth="1"/>
    <col min="6916" max="6917" width="17.7109375" style="46" customWidth="1"/>
    <col min="6918" max="6918" width="15.28515625" style="46" customWidth="1"/>
    <col min="6919" max="6919" width="35.7109375" style="46" customWidth="1"/>
    <col min="6920" max="6920" width="17.7109375" style="46" customWidth="1"/>
    <col min="6921" max="6921" width="15.28515625" style="46" customWidth="1"/>
    <col min="6922" max="6922" width="30.7109375" style="46" customWidth="1"/>
    <col min="6923" max="6923" width="7.5703125" style="46"/>
    <col min="6924" max="6924" width="23.7109375" style="46" customWidth="1"/>
    <col min="6925" max="6925" width="30.85546875" style="46" customWidth="1"/>
    <col min="6926" max="7168" width="7.5703125" style="46"/>
    <col min="7169" max="7169" width="10.140625" style="46" customWidth="1"/>
    <col min="7170" max="7170" width="45.7109375" style="46" customWidth="1"/>
    <col min="7171" max="7171" width="15.7109375" style="46" customWidth="1"/>
    <col min="7172" max="7173" width="17.7109375" style="46" customWidth="1"/>
    <col min="7174" max="7174" width="15.28515625" style="46" customWidth="1"/>
    <col min="7175" max="7175" width="35.7109375" style="46" customWidth="1"/>
    <col min="7176" max="7176" width="17.7109375" style="46" customWidth="1"/>
    <col min="7177" max="7177" width="15.28515625" style="46" customWidth="1"/>
    <col min="7178" max="7178" width="30.7109375" style="46" customWidth="1"/>
    <col min="7179" max="7179" width="7.5703125" style="46"/>
    <col min="7180" max="7180" width="23.7109375" style="46" customWidth="1"/>
    <col min="7181" max="7181" width="30.85546875" style="46" customWidth="1"/>
    <col min="7182" max="7424" width="7.5703125" style="46"/>
    <col min="7425" max="7425" width="10.140625" style="46" customWidth="1"/>
    <col min="7426" max="7426" width="45.7109375" style="46" customWidth="1"/>
    <col min="7427" max="7427" width="15.7109375" style="46" customWidth="1"/>
    <col min="7428" max="7429" width="17.7109375" style="46" customWidth="1"/>
    <col min="7430" max="7430" width="15.28515625" style="46" customWidth="1"/>
    <col min="7431" max="7431" width="35.7109375" style="46" customWidth="1"/>
    <col min="7432" max="7432" width="17.7109375" style="46" customWidth="1"/>
    <col min="7433" max="7433" width="15.28515625" style="46" customWidth="1"/>
    <col min="7434" max="7434" width="30.7109375" style="46" customWidth="1"/>
    <col min="7435" max="7435" width="7.5703125" style="46"/>
    <col min="7436" max="7436" width="23.7109375" style="46" customWidth="1"/>
    <col min="7437" max="7437" width="30.85546875" style="46" customWidth="1"/>
    <col min="7438" max="7680" width="7.5703125" style="46"/>
    <col min="7681" max="7681" width="10.140625" style="46" customWidth="1"/>
    <col min="7682" max="7682" width="45.7109375" style="46" customWidth="1"/>
    <col min="7683" max="7683" width="15.7109375" style="46" customWidth="1"/>
    <col min="7684" max="7685" width="17.7109375" style="46" customWidth="1"/>
    <col min="7686" max="7686" width="15.28515625" style="46" customWidth="1"/>
    <col min="7687" max="7687" width="35.7109375" style="46" customWidth="1"/>
    <col min="7688" max="7688" width="17.7109375" style="46" customWidth="1"/>
    <col min="7689" max="7689" width="15.28515625" style="46" customWidth="1"/>
    <col min="7690" max="7690" width="30.7109375" style="46" customWidth="1"/>
    <col min="7691" max="7691" width="7.5703125" style="46"/>
    <col min="7692" max="7692" width="23.7109375" style="46" customWidth="1"/>
    <col min="7693" max="7693" width="30.85546875" style="46" customWidth="1"/>
    <col min="7694" max="7936" width="7.5703125" style="46"/>
    <col min="7937" max="7937" width="10.140625" style="46" customWidth="1"/>
    <col min="7938" max="7938" width="45.7109375" style="46" customWidth="1"/>
    <col min="7939" max="7939" width="15.7109375" style="46" customWidth="1"/>
    <col min="7940" max="7941" width="17.7109375" style="46" customWidth="1"/>
    <col min="7942" max="7942" width="15.28515625" style="46" customWidth="1"/>
    <col min="7943" max="7943" width="35.7109375" style="46" customWidth="1"/>
    <col min="7944" max="7944" width="17.7109375" style="46" customWidth="1"/>
    <col min="7945" max="7945" width="15.28515625" style="46" customWidth="1"/>
    <col min="7946" max="7946" width="30.7109375" style="46" customWidth="1"/>
    <col min="7947" max="7947" width="7.5703125" style="46"/>
    <col min="7948" max="7948" width="23.7109375" style="46" customWidth="1"/>
    <col min="7949" max="7949" width="30.85546875" style="46" customWidth="1"/>
    <col min="7950" max="8192" width="7.5703125" style="46"/>
    <col min="8193" max="8193" width="10.140625" style="46" customWidth="1"/>
    <col min="8194" max="8194" width="45.7109375" style="46" customWidth="1"/>
    <col min="8195" max="8195" width="15.7109375" style="46" customWidth="1"/>
    <col min="8196" max="8197" width="17.7109375" style="46" customWidth="1"/>
    <col min="8198" max="8198" width="15.28515625" style="46" customWidth="1"/>
    <col min="8199" max="8199" width="35.7109375" style="46" customWidth="1"/>
    <col min="8200" max="8200" width="17.7109375" style="46" customWidth="1"/>
    <col min="8201" max="8201" width="15.28515625" style="46" customWidth="1"/>
    <col min="8202" max="8202" width="30.7109375" style="46" customWidth="1"/>
    <col min="8203" max="8203" width="7.5703125" style="46"/>
    <col min="8204" max="8204" width="23.7109375" style="46" customWidth="1"/>
    <col min="8205" max="8205" width="30.85546875" style="46" customWidth="1"/>
    <col min="8206" max="8448" width="7.5703125" style="46"/>
    <col min="8449" max="8449" width="10.140625" style="46" customWidth="1"/>
    <col min="8450" max="8450" width="45.7109375" style="46" customWidth="1"/>
    <col min="8451" max="8451" width="15.7109375" style="46" customWidth="1"/>
    <col min="8452" max="8453" width="17.7109375" style="46" customWidth="1"/>
    <col min="8454" max="8454" width="15.28515625" style="46" customWidth="1"/>
    <col min="8455" max="8455" width="35.7109375" style="46" customWidth="1"/>
    <col min="8456" max="8456" width="17.7109375" style="46" customWidth="1"/>
    <col min="8457" max="8457" width="15.28515625" style="46" customWidth="1"/>
    <col min="8458" max="8458" width="30.7109375" style="46" customWidth="1"/>
    <col min="8459" max="8459" width="7.5703125" style="46"/>
    <col min="8460" max="8460" width="23.7109375" style="46" customWidth="1"/>
    <col min="8461" max="8461" width="30.85546875" style="46" customWidth="1"/>
    <col min="8462" max="8704" width="7.5703125" style="46"/>
    <col min="8705" max="8705" width="10.140625" style="46" customWidth="1"/>
    <col min="8706" max="8706" width="45.7109375" style="46" customWidth="1"/>
    <col min="8707" max="8707" width="15.7109375" style="46" customWidth="1"/>
    <col min="8708" max="8709" width="17.7109375" style="46" customWidth="1"/>
    <col min="8710" max="8710" width="15.28515625" style="46" customWidth="1"/>
    <col min="8711" max="8711" width="35.7109375" style="46" customWidth="1"/>
    <col min="8712" max="8712" width="17.7109375" style="46" customWidth="1"/>
    <col min="8713" max="8713" width="15.28515625" style="46" customWidth="1"/>
    <col min="8714" max="8714" width="30.7109375" style="46" customWidth="1"/>
    <col min="8715" max="8715" width="7.5703125" style="46"/>
    <col min="8716" max="8716" width="23.7109375" style="46" customWidth="1"/>
    <col min="8717" max="8717" width="30.85546875" style="46" customWidth="1"/>
    <col min="8718" max="8960" width="7.5703125" style="46"/>
    <col min="8961" max="8961" width="10.140625" style="46" customWidth="1"/>
    <col min="8962" max="8962" width="45.7109375" style="46" customWidth="1"/>
    <col min="8963" max="8963" width="15.7109375" style="46" customWidth="1"/>
    <col min="8964" max="8965" width="17.7109375" style="46" customWidth="1"/>
    <col min="8966" max="8966" width="15.28515625" style="46" customWidth="1"/>
    <col min="8967" max="8967" width="35.7109375" style="46" customWidth="1"/>
    <col min="8968" max="8968" width="17.7109375" style="46" customWidth="1"/>
    <col min="8969" max="8969" width="15.28515625" style="46" customWidth="1"/>
    <col min="8970" max="8970" width="30.7109375" style="46" customWidth="1"/>
    <col min="8971" max="8971" width="7.5703125" style="46"/>
    <col min="8972" max="8972" width="23.7109375" style="46" customWidth="1"/>
    <col min="8973" max="8973" width="30.85546875" style="46" customWidth="1"/>
    <col min="8974" max="9216" width="7.5703125" style="46"/>
    <col min="9217" max="9217" width="10.140625" style="46" customWidth="1"/>
    <col min="9218" max="9218" width="45.7109375" style="46" customWidth="1"/>
    <col min="9219" max="9219" width="15.7109375" style="46" customWidth="1"/>
    <col min="9220" max="9221" width="17.7109375" style="46" customWidth="1"/>
    <col min="9222" max="9222" width="15.28515625" style="46" customWidth="1"/>
    <col min="9223" max="9223" width="35.7109375" style="46" customWidth="1"/>
    <col min="9224" max="9224" width="17.7109375" style="46" customWidth="1"/>
    <col min="9225" max="9225" width="15.28515625" style="46" customWidth="1"/>
    <col min="9226" max="9226" width="30.7109375" style="46" customWidth="1"/>
    <col min="9227" max="9227" width="7.5703125" style="46"/>
    <col min="9228" max="9228" width="23.7109375" style="46" customWidth="1"/>
    <col min="9229" max="9229" width="30.85546875" style="46" customWidth="1"/>
    <col min="9230" max="9472" width="7.5703125" style="46"/>
    <col min="9473" max="9473" width="10.140625" style="46" customWidth="1"/>
    <col min="9474" max="9474" width="45.7109375" style="46" customWidth="1"/>
    <col min="9475" max="9475" width="15.7109375" style="46" customWidth="1"/>
    <col min="9476" max="9477" width="17.7109375" style="46" customWidth="1"/>
    <col min="9478" max="9478" width="15.28515625" style="46" customWidth="1"/>
    <col min="9479" max="9479" width="35.7109375" style="46" customWidth="1"/>
    <col min="9480" max="9480" width="17.7109375" style="46" customWidth="1"/>
    <col min="9481" max="9481" width="15.28515625" style="46" customWidth="1"/>
    <col min="9482" max="9482" width="30.7109375" style="46" customWidth="1"/>
    <col min="9483" max="9483" width="7.5703125" style="46"/>
    <col min="9484" max="9484" width="23.7109375" style="46" customWidth="1"/>
    <col min="9485" max="9485" width="30.85546875" style="46" customWidth="1"/>
    <col min="9486" max="9728" width="7.5703125" style="46"/>
    <col min="9729" max="9729" width="10.140625" style="46" customWidth="1"/>
    <col min="9730" max="9730" width="45.7109375" style="46" customWidth="1"/>
    <col min="9731" max="9731" width="15.7109375" style="46" customWidth="1"/>
    <col min="9732" max="9733" width="17.7109375" style="46" customWidth="1"/>
    <col min="9734" max="9734" width="15.28515625" style="46" customWidth="1"/>
    <col min="9735" max="9735" width="35.7109375" style="46" customWidth="1"/>
    <col min="9736" max="9736" width="17.7109375" style="46" customWidth="1"/>
    <col min="9737" max="9737" width="15.28515625" style="46" customWidth="1"/>
    <col min="9738" max="9738" width="30.7109375" style="46" customWidth="1"/>
    <col min="9739" max="9739" width="7.5703125" style="46"/>
    <col min="9740" max="9740" width="23.7109375" style="46" customWidth="1"/>
    <col min="9741" max="9741" width="30.85546875" style="46" customWidth="1"/>
    <col min="9742" max="9984" width="7.5703125" style="46"/>
    <col min="9985" max="9985" width="10.140625" style="46" customWidth="1"/>
    <col min="9986" max="9986" width="45.7109375" style="46" customWidth="1"/>
    <col min="9987" max="9987" width="15.7109375" style="46" customWidth="1"/>
    <col min="9988" max="9989" width="17.7109375" style="46" customWidth="1"/>
    <col min="9990" max="9990" width="15.28515625" style="46" customWidth="1"/>
    <col min="9991" max="9991" width="35.7109375" style="46" customWidth="1"/>
    <col min="9992" max="9992" width="17.7109375" style="46" customWidth="1"/>
    <col min="9993" max="9993" width="15.28515625" style="46" customWidth="1"/>
    <col min="9994" max="9994" width="30.7109375" style="46" customWidth="1"/>
    <col min="9995" max="9995" width="7.5703125" style="46"/>
    <col min="9996" max="9996" width="23.7109375" style="46" customWidth="1"/>
    <col min="9997" max="9997" width="30.85546875" style="46" customWidth="1"/>
    <col min="9998" max="10240" width="7.5703125" style="46"/>
    <col min="10241" max="10241" width="10.140625" style="46" customWidth="1"/>
    <col min="10242" max="10242" width="45.7109375" style="46" customWidth="1"/>
    <col min="10243" max="10243" width="15.7109375" style="46" customWidth="1"/>
    <col min="10244" max="10245" width="17.7109375" style="46" customWidth="1"/>
    <col min="10246" max="10246" width="15.28515625" style="46" customWidth="1"/>
    <col min="10247" max="10247" width="35.7109375" style="46" customWidth="1"/>
    <col min="10248" max="10248" width="17.7109375" style="46" customWidth="1"/>
    <col min="10249" max="10249" width="15.28515625" style="46" customWidth="1"/>
    <col min="10250" max="10250" width="30.7109375" style="46" customWidth="1"/>
    <col min="10251" max="10251" width="7.5703125" style="46"/>
    <col min="10252" max="10252" width="23.7109375" style="46" customWidth="1"/>
    <col min="10253" max="10253" width="30.85546875" style="46" customWidth="1"/>
    <col min="10254" max="10496" width="7.5703125" style="46"/>
    <col min="10497" max="10497" width="10.140625" style="46" customWidth="1"/>
    <col min="10498" max="10498" width="45.7109375" style="46" customWidth="1"/>
    <col min="10499" max="10499" width="15.7109375" style="46" customWidth="1"/>
    <col min="10500" max="10501" width="17.7109375" style="46" customWidth="1"/>
    <col min="10502" max="10502" width="15.28515625" style="46" customWidth="1"/>
    <col min="10503" max="10503" width="35.7109375" style="46" customWidth="1"/>
    <col min="10504" max="10504" width="17.7109375" style="46" customWidth="1"/>
    <col min="10505" max="10505" width="15.28515625" style="46" customWidth="1"/>
    <col min="10506" max="10506" width="30.7109375" style="46" customWidth="1"/>
    <col min="10507" max="10507" width="7.5703125" style="46"/>
    <col min="10508" max="10508" width="23.7109375" style="46" customWidth="1"/>
    <col min="10509" max="10509" width="30.85546875" style="46" customWidth="1"/>
    <col min="10510" max="10752" width="7.5703125" style="46"/>
    <col min="10753" max="10753" width="10.140625" style="46" customWidth="1"/>
    <col min="10754" max="10754" width="45.7109375" style="46" customWidth="1"/>
    <col min="10755" max="10755" width="15.7109375" style="46" customWidth="1"/>
    <col min="10756" max="10757" width="17.7109375" style="46" customWidth="1"/>
    <col min="10758" max="10758" width="15.28515625" style="46" customWidth="1"/>
    <col min="10759" max="10759" width="35.7109375" style="46" customWidth="1"/>
    <col min="10760" max="10760" width="17.7109375" style="46" customWidth="1"/>
    <col min="10761" max="10761" width="15.28515625" style="46" customWidth="1"/>
    <col min="10762" max="10762" width="30.7109375" style="46" customWidth="1"/>
    <col min="10763" max="10763" width="7.5703125" style="46"/>
    <col min="10764" max="10764" width="23.7109375" style="46" customWidth="1"/>
    <col min="10765" max="10765" width="30.85546875" style="46" customWidth="1"/>
    <col min="10766" max="11008" width="7.5703125" style="46"/>
    <col min="11009" max="11009" width="10.140625" style="46" customWidth="1"/>
    <col min="11010" max="11010" width="45.7109375" style="46" customWidth="1"/>
    <col min="11011" max="11011" width="15.7109375" style="46" customWidth="1"/>
    <col min="11012" max="11013" width="17.7109375" style="46" customWidth="1"/>
    <col min="11014" max="11014" width="15.28515625" style="46" customWidth="1"/>
    <col min="11015" max="11015" width="35.7109375" style="46" customWidth="1"/>
    <col min="11016" max="11016" width="17.7109375" style="46" customWidth="1"/>
    <col min="11017" max="11017" width="15.28515625" style="46" customWidth="1"/>
    <col min="11018" max="11018" width="30.7109375" style="46" customWidth="1"/>
    <col min="11019" max="11019" width="7.5703125" style="46"/>
    <col min="11020" max="11020" width="23.7109375" style="46" customWidth="1"/>
    <col min="11021" max="11021" width="30.85546875" style="46" customWidth="1"/>
    <col min="11022" max="11264" width="7.5703125" style="46"/>
    <col min="11265" max="11265" width="10.140625" style="46" customWidth="1"/>
    <col min="11266" max="11266" width="45.7109375" style="46" customWidth="1"/>
    <col min="11267" max="11267" width="15.7109375" style="46" customWidth="1"/>
    <col min="11268" max="11269" width="17.7109375" style="46" customWidth="1"/>
    <col min="11270" max="11270" width="15.28515625" style="46" customWidth="1"/>
    <col min="11271" max="11271" width="35.7109375" style="46" customWidth="1"/>
    <col min="11272" max="11272" width="17.7109375" style="46" customWidth="1"/>
    <col min="11273" max="11273" width="15.28515625" style="46" customWidth="1"/>
    <col min="11274" max="11274" width="30.7109375" style="46" customWidth="1"/>
    <col min="11275" max="11275" width="7.5703125" style="46"/>
    <col min="11276" max="11276" width="23.7109375" style="46" customWidth="1"/>
    <col min="11277" max="11277" width="30.85546875" style="46" customWidth="1"/>
    <col min="11278" max="11520" width="7.5703125" style="46"/>
    <col min="11521" max="11521" width="10.140625" style="46" customWidth="1"/>
    <col min="11522" max="11522" width="45.7109375" style="46" customWidth="1"/>
    <col min="11523" max="11523" width="15.7109375" style="46" customWidth="1"/>
    <col min="11524" max="11525" width="17.7109375" style="46" customWidth="1"/>
    <col min="11526" max="11526" width="15.28515625" style="46" customWidth="1"/>
    <col min="11527" max="11527" width="35.7109375" style="46" customWidth="1"/>
    <col min="11528" max="11528" width="17.7109375" style="46" customWidth="1"/>
    <col min="11529" max="11529" width="15.28515625" style="46" customWidth="1"/>
    <col min="11530" max="11530" width="30.7109375" style="46" customWidth="1"/>
    <col min="11531" max="11531" width="7.5703125" style="46"/>
    <col min="11532" max="11532" width="23.7109375" style="46" customWidth="1"/>
    <col min="11533" max="11533" width="30.85546875" style="46" customWidth="1"/>
    <col min="11534" max="11776" width="7.5703125" style="46"/>
    <col min="11777" max="11777" width="10.140625" style="46" customWidth="1"/>
    <col min="11778" max="11778" width="45.7109375" style="46" customWidth="1"/>
    <col min="11779" max="11779" width="15.7109375" style="46" customWidth="1"/>
    <col min="11780" max="11781" width="17.7109375" style="46" customWidth="1"/>
    <col min="11782" max="11782" width="15.28515625" style="46" customWidth="1"/>
    <col min="11783" max="11783" width="35.7109375" style="46" customWidth="1"/>
    <col min="11784" max="11784" width="17.7109375" style="46" customWidth="1"/>
    <col min="11785" max="11785" width="15.28515625" style="46" customWidth="1"/>
    <col min="11786" max="11786" width="30.7109375" style="46" customWidth="1"/>
    <col min="11787" max="11787" width="7.5703125" style="46"/>
    <col min="11788" max="11788" width="23.7109375" style="46" customWidth="1"/>
    <col min="11789" max="11789" width="30.85546875" style="46" customWidth="1"/>
    <col min="11790" max="12032" width="7.5703125" style="46"/>
    <col min="12033" max="12033" width="10.140625" style="46" customWidth="1"/>
    <col min="12034" max="12034" width="45.7109375" style="46" customWidth="1"/>
    <col min="12035" max="12035" width="15.7109375" style="46" customWidth="1"/>
    <col min="12036" max="12037" width="17.7109375" style="46" customWidth="1"/>
    <col min="12038" max="12038" width="15.28515625" style="46" customWidth="1"/>
    <col min="12039" max="12039" width="35.7109375" style="46" customWidth="1"/>
    <col min="12040" max="12040" width="17.7109375" style="46" customWidth="1"/>
    <col min="12041" max="12041" width="15.28515625" style="46" customWidth="1"/>
    <col min="12042" max="12042" width="30.7109375" style="46" customWidth="1"/>
    <col min="12043" max="12043" width="7.5703125" style="46"/>
    <col min="12044" max="12044" width="23.7109375" style="46" customWidth="1"/>
    <col min="12045" max="12045" width="30.85546875" style="46" customWidth="1"/>
    <col min="12046" max="12288" width="7.5703125" style="46"/>
    <col min="12289" max="12289" width="10.140625" style="46" customWidth="1"/>
    <col min="12290" max="12290" width="45.7109375" style="46" customWidth="1"/>
    <col min="12291" max="12291" width="15.7109375" style="46" customWidth="1"/>
    <col min="12292" max="12293" width="17.7109375" style="46" customWidth="1"/>
    <col min="12294" max="12294" width="15.28515625" style="46" customWidth="1"/>
    <col min="12295" max="12295" width="35.7109375" style="46" customWidth="1"/>
    <col min="12296" max="12296" width="17.7109375" style="46" customWidth="1"/>
    <col min="12297" max="12297" width="15.28515625" style="46" customWidth="1"/>
    <col min="12298" max="12298" width="30.7109375" style="46" customWidth="1"/>
    <col min="12299" max="12299" width="7.5703125" style="46"/>
    <col min="12300" max="12300" width="23.7109375" style="46" customWidth="1"/>
    <col min="12301" max="12301" width="30.85546875" style="46" customWidth="1"/>
    <col min="12302" max="12544" width="7.5703125" style="46"/>
    <col min="12545" max="12545" width="10.140625" style="46" customWidth="1"/>
    <col min="12546" max="12546" width="45.7109375" style="46" customWidth="1"/>
    <col min="12547" max="12547" width="15.7109375" style="46" customWidth="1"/>
    <col min="12548" max="12549" width="17.7109375" style="46" customWidth="1"/>
    <col min="12550" max="12550" width="15.28515625" style="46" customWidth="1"/>
    <col min="12551" max="12551" width="35.7109375" style="46" customWidth="1"/>
    <col min="12552" max="12552" width="17.7109375" style="46" customWidth="1"/>
    <col min="12553" max="12553" width="15.28515625" style="46" customWidth="1"/>
    <col min="12554" max="12554" width="30.7109375" style="46" customWidth="1"/>
    <col min="12555" max="12555" width="7.5703125" style="46"/>
    <col min="12556" max="12556" width="23.7109375" style="46" customWidth="1"/>
    <col min="12557" max="12557" width="30.85546875" style="46" customWidth="1"/>
    <col min="12558" max="12800" width="7.5703125" style="46"/>
    <col min="12801" max="12801" width="10.140625" style="46" customWidth="1"/>
    <col min="12802" max="12802" width="45.7109375" style="46" customWidth="1"/>
    <col min="12803" max="12803" width="15.7109375" style="46" customWidth="1"/>
    <col min="12804" max="12805" width="17.7109375" style="46" customWidth="1"/>
    <col min="12806" max="12806" width="15.28515625" style="46" customWidth="1"/>
    <col min="12807" max="12807" width="35.7109375" style="46" customWidth="1"/>
    <col min="12808" max="12808" width="17.7109375" style="46" customWidth="1"/>
    <col min="12809" max="12809" width="15.28515625" style="46" customWidth="1"/>
    <col min="12810" max="12810" width="30.7109375" style="46" customWidth="1"/>
    <col min="12811" max="12811" width="7.5703125" style="46"/>
    <col min="12812" max="12812" width="23.7109375" style="46" customWidth="1"/>
    <col min="12813" max="12813" width="30.85546875" style="46" customWidth="1"/>
    <col min="12814" max="13056" width="7.5703125" style="46"/>
    <col min="13057" max="13057" width="10.140625" style="46" customWidth="1"/>
    <col min="13058" max="13058" width="45.7109375" style="46" customWidth="1"/>
    <col min="13059" max="13059" width="15.7109375" style="46" customWidth="1"/>
    <col min="13060" max="13061" width="17.7109375" style="46" customWidth="1"/>
    <col min="13062" max="13062" width="15.28515625" style="46" customWidth="1"/>
    <col min="13063" max="13063" width="35.7109375" style="46" customWidth="1"/>
    <col min="13064" max="13064" width="17.7109375" style="46" customWidth="1"/>
    <col min="13065" max="13065" width="15.28515625" style="46" customWidth="1"/>
    <col min="13066" max="13066" width="30.7109375" style="46" customWidth="1"/>
    <col min="13067" max="13067" width="7.5703125" style="46"/>
    <col min="13068" max="13068" width="23.7109375" style="46" customWidth="1"/>
    <col min="13069" max="13069" width="30.85546875" style="46" customWidth="1"/>
    <col min="13070" max="13312" width="7.5703125" style="46"/>
    <col min="13313" max="13313" width="10.140625" style="46" customWidth="1"/>
    <col min="13314" max="13314" width="45.7109375" style="46" customWidth="1"/>
    <col min="13315" max="13315" width="15.7109375" style="46" customWidth="1"/>
    <col min="13316" max="13317" width="17.7109375" style="46" customWidth="1"/>
    <col min="13318" max="13318" width="15.28515625" style="46" customWidth="1"/>
    <col min="13319" max="13319" width="35.7109375" style="46" customWidth="1"/>
    <col min="13320" max="13320" width="17.7109375" style="46" customWidth="1"/>
    <col min="13321" max="13321" width="15.28515625" style="46" customWidth="1"/>
    <col min="13322" max="13322" width="30.7109375" style="46" customWidth="1"/>
    <col min="13323" max="13323" width="7.5703125" style="46"/>
    <col min="13324" max="13324" width="23.7109375" style="46" customWidth="1"/>
    <col min="13325" max="13325" width="30.85546875" style="46" customWidth="1"/>
    <col min="13326" max="13568" width="7.5703125" style="46"/>
    <col min="13569" max="13569" width="10.140625" style="46" customWidth="1"/>
    <col min="13570" max="13570" width="45.7109375" style="46" customWidth="1"/>
    <col min="13571" max="13571" width="15.7109375" style="46" customWidth="1"/>
    <col min="13572" max="13573" width="17.7109375" style="46" customWidth="1"/>
    <col min="13574" max="13574" width="15.28515625" style="46" customWidth="1"/>
    <col min="13575" max="13575" width="35.7109375" style="46" customWidth="1"/>
    <col min="13576" max="13576" width="17.7109375" style="46" customWidth="1"/>
    <col min="13577" max="13577" width="15.28515625" style="46" customWidth="1"/>
    <col min="13578" max="13578" width="30.7109375" style="46" customWidth="1"/>
    <col min="13579" max="13579" width="7.5703125" style="46"/>
    <col min="13580" max="13580" width="23.7109375" style="46" customWidth="1"/>
    <col min="13581" max="13581" width="30.85546875" style="46" customWidth="1"/>
    <col min="13582" max="13824" width="7.5703125" style="46"/>
    <col min="13825" max="13825" width="10.140625" style="46" customWidth="1"/>
    <col min="13826" max="13826" width="45.7109375" style="46" customWidth="1"/>
    <col min="13827" max="13827" width="15.7109375" style="46" customWidth="1"/>
    <col min="13828" max="13829" width="17.7109375" style="46" customWidth="1"/>
    <col min="13830" max="13830" width="15.28515625" style="46" customWidth="1"/>
    <col min="13831" max="13831" width="35.7109375" style="46" customWidth="1"/>
    <col min="13832" max="13832" width="17.7109375" style="46" customWidth="1"/>
    <col min="13833" max="13833" width="15.28515625" style="46" customWidth="1"/>
    <col min="13834" max="13834" width="30.7109375" style="46" customWidth="1"/>
    <col min="13835" max="13835" width="7.5703125" style="46"/>
    <col min="13836" max="13836" width="23.7109375" style="46" customWidth="1"/>
    <col min="13837" max="13837" width="30.85546875" style="46" customWidth="1"/>
    <col min="13838" max="14080" width="7.5703125" style="46"/>
    <col min="14081" max="14081" width="10.140625" style="46" customWidth="1"/>
    <col min="14082" max="14082" width="45.7109375" style="46" customWidth="1"/>
    <col min="14083" max="14083" width="15.7109375" style="46" customWidth="1"/>
    <col min="14084" max="14085" width="17.7109375" style="46" customWidth="1"/>
    <col min="14086" max="14086" width="15.28515625" style="46" customWidth="1"/>
    <col min="14087" max="14087" width="35.7109375" style="46" customWidth="1"/>
    <col min="14088" max="14088" width="17.7109375" style="46" customWidth="1"/>
    <col min="14089" max="14089" width="15.28515625" style="46" customWidth="1"/>
    <col min="14090" max="14090" width="30.7109375" style="46" customWidth="1"/>
    <col min="14091" max="14091" width="7.5703125" style="46"/>
    <col min="14092" max="14092" width="23.7109375" style="46" customWidth="1"/>
    <col min="14093" max="14093" width="30.85546875" style="46" customWidth="1"/>
    <col min="14094" max="14336" width="7.5703125" style="46"/>
    <col min="14337" max="14337" width="10.140625" style="46" customWidth="1"/>
    <col min="14338" max="14338" width="45.7109375" style="46" customWidth="1"/>
    <col min="14339" max="14339" width="15.7109375" style="46" customWidth="1"/>
    <col min="14340" max="14341" width="17.7109375" style="46" customWidth="1"/>
    <col min="14342" max="14342" width="15.28515625" style="46" customWidth="1"/>
    <col min="14343" max="14343" width="35.7109375" style="46" customWidth="1"/>
    <col min="14344" max="14344" width="17.7109375" style="46" customWidth="1"/>
    <col min="14345" max="14345" width="15.28515625" style="46" customWidth="1"/>
    <col min="14346" max="14346" width="30.7109375" style="46" customWidth="1"/>
    <col min="14347" max="14347" width="7.5703125" style="46"/>
    <col min="14348" max="14348" width="23.7109375" style="46" customWidth="1"/>
    <col min="14349" max="14349" width="30.85546875" style="46" customWidth="1"/>
    <col min="14350" max="14592" width="7.5703125" style="46"/>
    <col min="14593" max="14593" width="10.140625" style="46" customWidth="1"/>
    <col min="14594" max="14594" width="45.7109375" style="46" customWidth="1"/>
    <col min="14595" max="14595" width="15.7109375" style="46" customWidth="1"/>
    <col min="14596" max="14597" width="17.7109375" style="46" customWidth="1"/>
    <col min="14598" max="14598" width="15.28515625" style="46" customWidth="1"/>
    <col min="14599" max="14599" width="35.7109375" style="46" customWidth="1"/>
    <col min="14600" max="14600" width="17.7109375" style="46" customWidth="1"/>
    <col min="14601" max="14601" width="15.28515625" style="46" customWidth="1"/>
    <col min="14602" max="14602" width="30.7109375" style="46" customWidth="1"/>
    <col min="14603" max="14603" width="7.5703125" style="46"/>
    <col min="14604" max="14604" width="23.7109375" style="46" customWidth="1"/>
    <col min="14605" max="14605" width="30.85546875" style="46" customWidth="1"/>
    <col min="14606" max="14848" width="7.5703125" style="46"/>
    <col min="14849" max="14849" width="10.140625" style="46" customWidth="1"/>
    <col min="14850" max="14850" width="45.7109375" style="46" customWidth="1"/>
    <col min="14851" max="14851" width="15.7109375" style="46" customWidth="1"/>
    <col min="14852" max="14853" width="17.7109375" style="46" customWidth="1"/>
    <col min="14854" max="14854" width="15.28515625" style="46" customWidth="1"/>
    <col min="14855" max="14855" width="35.7109375" style="46" customWidth="1"/>
    <col min="14856" max="14856" width="17.7109375" style="46" customWidth="1"/>
    <col min="14857" max="14857" width="15.28515625" style="46" customWidth="1"/>
    <col min="14858" max="14858" width="30.7109375" style="46" customWidth="1"/>
    <col min="14859" max="14859" width="7.5703125" style="46"/>
    <col min="14860" max="14860" width="23.7109375" style="46" customWidth="1"/>
    <col min="14861" max="14861" width="30.85546875" style="46" customWidth="1"/>
    <col min="14862" max="15104" width="7.5703125" style="46"/>
    <col min="15105" max="15105" width="10.140625" style="46" customWidth="1"/>
    <col min="15106" max="15106" width="45.7109375" style="46" customWidth="1"/>
    <col min="15107" max="15107" width="15.7109375" style="46" customWidth="1"/>
    <col min="15108" max="15109" width="17.7109375" style="46" customWidth="1"/>
    <col min="15110" max="15110" width="15.28515625" style="46" customWidth="1"/>
    <col min="15111" max="15111" width="35.7109375" style="46" customWidth="1"/>
    <col min="15112" max="15112" width="17.7109375" style="46" customWidth="1"/>
    <col min="15113" max="15113" width="15.28515625" style="46" customWidth="1"/>
    <col min="15114" max="15114" width="30.7109375" style="46" customWidth="1"/>
    <col min="15115" max="15115" width="7.5703125" style="46"/>
    <col min="15116" max="15116" width="23.7109375" style="46" customWidth="1"/>
    <col min="15117" max="15117" width="30.85546875" style="46" customWidth="1"/>
    <col min="15118" max="15360" width="7.5703125" style="46"/>
    <col min="15361" max="15361" width="10.140625" style="46" customWidth="1"/>
    <col min="15362" max="15362" width="45.7109375" style="46" customWidth="1"/>
    <col min="15363" max="15363" width="15.7109375" style="46" customWidth="1"/>
    <col min="15364" max="15365" width="17.7109375" style="46" customWidth="1"/>
    <col min="15366" max="15366" width="15.28515625" style="46" customWidth="1"/>
    <col min="15367" max="15367" width="35.7109375" style="46" customWidth="1"/>
    <col min="15368" max="15368" width="17.7109375" style="46" customWidth="1"/>
    <col min="15369" max="15369" width="15.28515625" style="46" customWidth="1"/>
    <col min="15370" max="15370" width="30.7109375" style="46" customWidth="1"/>
    <col min="15371" max="15371" width="7.5703125" style="46"/>
    <col min="15372" max="15372" width="23.7109375" style="46" customWidth="1"/>
    <col min="15373" max="15373" width="30.85546875" style="46" customWidth="1"/>
    <col min="15374" max="15616" width="7.5703125" style="46"/>
    <col min="15617" max="15617" width="10.140625" style="46" customWidth="1"/>
    <col min="15618" max="15618" width="45.7109375" style="46" customWidth="1"/>
    <col min="15619" max="15619" width="15.7109375" style="46" customWidth="1"/>
    <col min="15620" max="15621" width="17.7109375" style="46" customWidth="1"/>
    <col min="15622" max="15622" width="15.28515625" style="46" customWidth="1"/>
    <col min="15623" max="15623" width="35.7109375" style="46" customWidth="1"/>
    <col min="15624" max="15624" width="17.7109375" style="46" customWidth="1"/>
    <col min="15625" max="15625" width="15.28515625" style="46" customWidth="1"/>
    <col min="15626" max="15626" width="30.7109375" style="46" customWidth="1"/>
    <col min="15627" max="15627" width="7.5703125" style="46"/>
    <col min="15628" max="15628" width="23.7109375" style="46" customWidth="1"/>
    <col min="15629" max="15629" width="30.85546875" style="46" customWidth="1"/>
    <col min="15630" max="15872" width="7.5703125" style="46"/>
    <col min="15873" max="15873" width="10.140625" style="46" customWidth="1"/>
    <col min="15874" max="15874" width="45.7109375" style="46" customWidth="1"/>
    <col min="15875" max="15875" width="15.7109375" style="46" customWidth="1"/>
    <col min="15876" max="15877" width="17.7109375" style="46" customWidth="1"/>
    <col min="15878" max="15878" width="15.28515625" style="46" customWidth="1"/>
    <col min="15879" max="15879" width="35.7109375" style="46" customWidth="1"/>
    <col min="15880" max="15880" width="17.7109375" style="46" customWidth="1"/>
    <col min="15881" max="15881" width="15.28515625" style="46" customWidth="1"/>
    <col min="15882" max="15882" width="30.7109375" style="46" customWidth="1"/>
    <col min="15883" max="15883" width="7.5703125" style="46"/>
    <col min="15884" max="15884" width="23.7109375" style="46" customWidth="1"/>
    <col min="15885" max="15885" width="30.85546875" style="46" customWidth="1"/>
    <col min="15886" max="16128" width="7.5703125" style="46"/>
    <col min="16129" max="16129" width="10.140625" style="46" customWidth="1"/>
    <col min="16130" max="16130" width="45.7109375" style="46" customWidth="1"/>
    <col min="16131" max="16131" width="15.7109375" style="46" customWidth="1"/>
    <col min="16132" max="16133" width="17.7109375" style="46" customWidth="1"/>
    <col min="16134" max="16134" width="15.28515625" style="46" customWidth="1"/>
    <col min="16135" max="16135" width="35.7109375" style="46" customWidth="1"/>
    <col min="16136" max="16136" width="17.7109375" style="46" customWidth="1"/>
    <col min="16137" max="16137" width="15.28515625" style="46" customWidth="1"/>
    <col min="16138" max="16138" width="30.7109375" style="46" customWidth="1"/>
    <col min="16139" max="16139" width="7.5703125" style="46"/>
    <col min="16140" max="16140" width="23.7109375" style="46" customWidth="1"/>
    <col min="16141" max="16141" width="30.85546875" style="46" customWidth="1"/>
    <col min="16142" max="16384" width="7.5703125" style="46"/>
  </cols>
  <sheetData>
    <row r="1" spans="1:10" s="397" customFormat="1" ht="25.5" customHeight="1" x14ac:dyDescent="0.25">
      <c r="A1" s="42"/>
      <c r="B1" s="43"/>
      <c r="C1" s="44"/>
      <c r="D1" s="670"/>
      <c r="E1" s="45"/>
      <c r="F1" s="1110"/>
      <c r="G1" s="43"/>
      <c r="H1" s="669"/>
      <c r="I1" s="1110"/>
      <c r="J1" s="911"/>
    </row>
    <row r="2" spans="1:10" ht="18" customHeight="1" x14ac:dyDescent="0.25">
      <c r="A2" s="1857" t="s">
        <v>1475</v>
      </c>
      <c r="B2" s="1857"/>
      <c r="C2" s="1857"/>
      <c r="D2" s="1857"/>
      <c r="E2" s="1857"/>
      <c r="F2" s="1857"/>
      <c r="G2" s="1857"/>
      <c r="H2" s="1857"/>
      <c r="I2" s="1857"/>
      <c r="J2" s="1857"/>
    </row>
    <row r="3" spans="1:10" ht="18.75" x14ac:dyDescent="0.25">
      <c r="A3" s="1857" t="s">
        <v>71</v>
      </c>
      <c r="B3" s="1857"/>
      <c r="C3" s="1857"/>
      <c r="D3" s="1857"/>
      <c r="E3" s="1857"/>
      <c r="F3" s="1857"/>
      <c r="G3" s="1857"/>
      <c r="H3" s="1857"/>
      <c r="I3" s="1857"/>
      <c r="J3" s="1857"/>
    </row>
    <row r="4" spans="1:10" s="47" customFormat="1" ht="18.75" x14ac:dyDescent="0.25">
      <c r="A4" s="2946" t="s">
        <v>1593</v>
      </c>
      <c r="B4" s="2946"/>
      <c r="C4" s="2946"/>
      <c r="D4" s="2946"/>
      <c r="E4" s="2946"/>
      <c r="F4" s="2946"/>
      <c r="G4" s="2946"/>
      <c r="H4" s="2946"/>
      <c r="I4" s="2946"/>
      <c r="J4" s="2946"/>
    </row>
    <row r="5" spans="1:10" s="47" customFormat="1" ht="18.75" x14ac:dyDescent="0.25">
      <c r="A5" s="2947" t="s">
        <v>1473</v>
      </c>
      <c r="B5" s="2947"/>
      <c r="C5" s="2947"/>
      <c r="D5" s="2947"/>
      <c r="E5" s="2947"/>
      <c r="F5" s="2947"/>
      <c r="G5" s="2947"/>
      <c r="H5" s="2947"/>
      <c r="I5" s="2947"/>
      <c r="J5" s="2947"/>
    </row>
    <row r="6" spans="1:10" s="47" customFormat="1" ht="12" customHeight="1" x14ac:dyDescent="0.25">
      <c r="A6" s="2948"/>
      <c r="B6" s="2948"/>
      <c r="C6" s="2948"/>
      <c r="D6" s="2948"/>
      <c r="E6" s="2948"/>
      <c r="F6" s="2948"/>
      <c r="G6" s="2948"/>
      <c r="H6" s="2948"/>
      <c r="I6" s="2948"/>
      <c r="J6" s="2948"/>
    </row>
    <row r="7" spans="1:10" ht="125.25" customHeight="1" x14ac:dyDescent="0.25">
      <c r="A7" s="257" t="s">
        <v>1</v>
      </c>
      <c r="B7" s="98" t="s">
        <v>2</v>
      </c>
      <c r="C7" s="98" t="s">
        <v>3</v>
      </c>
      <c r="D7" s="398" t="s">
        <v>1664</v>
      </c>
      <c r="E7" s="100" t="s">
        <v>1665</v>
      </c>
      <c r="F7" s="767" t="s">
        <v>4</v>
      </c>
      <c r="G7" s="98" t="s">
        <v>5</v>
      </c>
      <c r="H7" s="812" t="s">
        <v>1700</v>
      </c>
      <c r="I7" s="767" t="s">
        <v>6</v>
      </c>
      <c r="J7" s="98" t="s">
        <v>7</v>
      </c>
    </row>
    <row r="8" spans="1:10" ht="26.25" customHeight="1" x14ac:dyDescent="0.25">
      <c r="A8" s="194">
        <v>1</v>
      </c>
      <c r="B8" s="195">
        <v>2</v>
      </c>
      <c r="C8" s="196">
        <v>3</v>
      </c>
      <c r="D8" s="665">
        <v>4</v>
      </c>
      <c r="E8" s="195">
        <v>5</v>
      </c>
      <c r="F8" s="195">
        <v>6</v>
      </c>
      <c r="G8" s="195">
        <v>7</v>
      </c>
      <c r="H8" s="665">
        <v>8</v>
      </c>
      <c r="I8" s="195">
        <v>9</v>
      </c>
      <c r="J8" s="195">
        <v>10</v>
      </c>
    </row>
    <row r="9" spans="1:10" ht="29.25" customHeight="1" x14ac:dyDescent="0.25">
      <c r="A9" s="2949" t="s">
        <v>1594</v>
      </c>
      <c r="B9" s="2950"/>
      <c r="C9" s="2950"/>
      <c r="D9" s="2950"/>
      <c r="E9" s="2950"/>
      <c r="F9" s="2950"/>
      <c r="G9" s="2950"/>
      <c r="H9" s="2950"/>
      <c r="I9" s="2950"/>
      <c r="J9" s="2951"/>
    </row>
    <row r="10" spans="1:10" ht="27.75" customHeight="1" x14ac:dyDescent="0.25">
      <c r="A10" s="2931" t="s">
        <v>9</v>
      </c>
      <c r="B10" s="2932" t="s">
        <v>412</v>
      </c>
      <c r="C10" s="1102" t="s">
        <v>15</v>
      </c>
      <c r="D10" s="1100">
        <f>D11+D12</f>
        <v>1455366.5639999998</v>
      </c>
      <c r="E10" s="1101">
        <f>E11+E12</f>
        <v>252360.04399999999</v>
      </c>
      <c r="F10" s="1114">
        <f>E10/D10*100</f>
        <v>17.339964394015034</v>
      </c>
      <c r="G10" s="1103"/>
      <c r="H10" s="1100">
        <f>E10</f>
        <v>252360.04399999999</v>
      </c>
      <c r="I10" s="1112">
        <f t="shared" ref="I10:I59" si="0">H10/D10*100</f>
        <v>17.339964394015034</v>
      </c>
      <c r="J10" s="1103"/>
    </row>
    <row r="11" spans="1:10" ht="73.5" customHeight="1" x14ac:dyDescent="0.25">
      <c r="A11" s="2931"/>
      <c r="B11" s="2932"/>
      <c r="C11" s="1099" t="s">
        <v>16</v>
      </c>
      <c r="D11" s="1100">
        <f>D17+D14</f>
        <v>1188062.5799999998</v>
      </c>
      <c r="E11" s="1101">
        <f>E17+E14</f>
        <v>148189.26999999999</v>
      </c>
      <c r="F11" s="1115">
        <f t="shared" ref="F11:F12" si="1">E11/D11*100</f>
        <v>12.473187228908431</v>
      </c>
      <c r="G11" s="2944"/>
      <c r="H11" s="1100">
        <f>E11</f>
        <v>148189.26999999999</v>
      </c>
      <c r="I11" s="1112">
        <f t="shared" si="0"/>
        <v>12.473187228908431</v>
      </c>
      <c r="J11" s="2933"/>
    </row>
    <row r="12" spans="1:10" ht="91.5" customHeight="1" x14ac:dyDescent="0.25">
      <c r="A12" s="2931"/>
      <c r="B12" s="2932"/>
      <c r="C12" s="1099" t="s">
        <v>19</v>
      </c>
      <c r="D12" s="1100">
        <f>D15+D18</f>
        <v>267303.984</v>
      </c>
      <c r="E12" s="1101">
        <f>E15+E18</f>
        <v>104170.774</v>
      </c>
      <c r="F12" s="1115">
        <f t="shared" si="1"/>
        <v>38.970902132158272</v>
      </c>
      <c r="G12" s="2945"/>
      <c r="H12" s="1100">
        <f>H15+H18</f>
        <v>104170.774</v>
      </c>
      <c r="I12" s="1112">
        <f t="shared" si="0"/>
        <v>38.970902132158272</v>
      </c>
      <c r="J12" s="2933"/>
    </row>
    <row r="13" spans="1:10" ht="43.5" customHeight="1" x14ac:dyDescent="0.25">
      <c r="A13" s="2943" t="s">
        <v>21</v>
      </c>
      <c r="B13" s="2924" t="s">
        <v>252</v>
      </c>
      <c r="C13" s="198" t="s">
        <v>15</v>
      </c>
      <c r="D13" s="521">
        <f>D15+D14</f>
        <v>1356050.1140000001</v>
      </c>
      <c r="E13" s="403">
        <f>E15+E14</f>
        <v>236382.52899999998</v>
      </c>
      <c r="F13" s="1198">
        <f t="shared" ref="F13:F59" si="2">E13/D13*100</f>
        <v>17.431695669618886</v>
      </c>
      <c r="G13" s="2942" t="s">
        <v>1666</v>
      </c>
      <c r="H13" s="1199">
        <f>H14+H15</f>
        <v>236382.52899999998</v>
      </c>
      <c r="I13" s="1111">
        <f>H13/D13*100</f>
        <v>17.431695669618886</v>
      </c>
      <c r="J13" s="2927" t="s">
        <v>1600</v>
      </c>
    </row>
    <row r="14" spans="1:10" ht="110.25" customHeight="1" x14ac:dyDescent="0.25">
      <c r="A14" s="2943"/>
      <c r="B14" s="2935"/>
      <c r="C14" s="198" t="s">
        <v>16</v>
      </c>
      <c r="D14" s="521">
        <v>1116798.43</v>
      </c>
      <c r="E14" s="199">
        <v>136725.40299999999</v>
      </c>
      <c r="F14" s="1198">
        <f t="shared" si="2"/>
        <v>12.242621347524638</v>
      </c>
      <c r="G14" s="2942"/>
      <c r="H14" s="1199">
        <f>E14</f>
        <v>136725.40299999999</v>
      </c>
      <c r="I14" s="1111">
        <f>F14</f>
        <v>12.242621347524638</v>
      </c>
      <c r="J14" s="2927"/>
    </row>
    <row r="15" spans="1:10" ht="363" customHeight="1" x14ac:dyDescent="0.25">
      <c r="A15" s="1822"/>
      <c r="B15" s="1823" t="s">
        <v>1599</v>
      </c>
      <c r="C15" s="198" t="s">
        <v>19</v>
      </c>
      <c r="D15" s="667">
        <v>239251.68400000001</v>
      </c>
      <c r="E15" s="199">
        <v>99657.126000000004</v>
      </c>
      <c r="F15" s="1198">
        <f t="shared" si="2"/>
        <v>41.653677973694016</v>
      </c>
      <c r="G15" s="1201" t="s">
        <v>2002</v>
      </c>
      <c r="H15" s="1199">
        <f>E15</f>
        <v>99657.126000000004</v>
      </c>
      <c r="I15" s="1111">
        <f t="shared" si="0"/>
        <v>41.653677973694016</v>
      </c>
      <c r="J15" s="1200"/>
    </row>
    <row r="16" spans="1:10" ht="24" customHeight="1" x14ac:dyDescent="0.25">
      <c r="A16" s="2936" t="s">
        <v>25</v>
      </c>
      <c r="B16" s="2934" t="s">
        <v>960</v>
      </c>
      <c r="C16" s="198" t="s">
        <v>15</v>
      </c>
      <c r="D16" s="521">
        <f>D17+D18</f>
        <v>99316.45</v>
      </c>
      <c r="E16" s="199">
        <f>E17+E18</f>
        <v>15977.514999999999</v>
      </c>
      <c r="F16" s="1111">
        <f t="shared" si="2"/>
        <v>16.087480976212902</v>
      </c>
      <c r="G16" s="2939" t="s">
        <v>2003</v>
      </c>
      <c r="H16" s="521">
        <f>H17+H18</f>
        <v>15977.514999999999</v>
      </c>
      <c r="I16" s="1111">
        <f t="shared" si="0"/>
        <v>16.087480976212902</v>
      </c>
      <c r="J16" s="2934" t="s">
        <v>1609</v>
      </c>
    </row>
    <row r="17" spans="1:10" ht="76.5" customHeight="1" x14ac:dyDescent="0.25">
      <c r="A17" s="2937"/>
      <c r="B17" s="2925"/>
      <c r="C17" s="198" t="s">
        <v>16</v>
      </c>
      <c r="D17" s="521">
        <v>71264.149999999994</v>
      </c>
      <c r="E17" s="500">
        <v>11463.867</v>
      </c>
      <c r="F17" s="1111">
        <f>E17/D17*100</f>
        <v>16.086443183564249</v>
      </c>
      <c r="G17" s="2940"/>
      <c r="H17" s="521">
        <f>E17</f>
        <v>11463.867</v>
      </c>
      <c r="I17" s="1111">
        <f t="shared" si="0"/>
        <v>16.086443183564249</v>
      </c>
      <c r="J17" s="2925"/>
    </row>
    <row r="18" spans="1:10" ht="95.25" customHeight="1" x14ac:dyDescent="0.25">
      <c r="A18" s="2938"/>
      <c r="B18" s="2935"/>
      <c r="C18" s="198" t="s">
        <v>19</v>
      </c>
      <c r="D18" s="521">
        <v>28052.3</v>
      </c>
      <c r="E18" s="199">
        <v>4513.6480000000001</v>
      </c>
      <c r="F18" s="1111">
        <f>E18/D18*100</f>
        <v>16.090117387879069</v>
      </c>
      <c r="G18" s="2941"/>
      <c r="H18" s="521">
        <f>E18</f>
        <v>4513.6480000000001</v>
      </c>
      <c r="I18" s="1111">
        <f t="shared" si="0"/>
        <v>16.090117387879069</v>
      </c>
      <c r="J18" s="2935"/>
    </row>
    <row r="19" spans="1:10" s="397" customFormat="1" ht="30.75" customHeight="1" x14ac:dyDescent="0.25">
      <c r="A19" s="2931" t="s">
        <v>12</v>
      </c>
      <c r="B19" s="2956" t="s">
        <v>253</v>
      </c>
      <c r="C19" s="1099" t="s">
        <v>15</v>
      </c>
      <c r="D19" s="1100">
        <f>D20+D21</f>
        <v>2003914.5719999999</v>
      </c>
      <c r="E19" s="1101">
        <f>E20+E21</f>
        <v>3914.57</v>
      </c>
      <c r="F19" s="1112">
        <f t="shared" ref="F19:F22" si="3">E19/D19*100</f>
        <v>0.19534615171210007</v>
      </c>
      <c r="G19" s="1104"/>
      <c r="H19" s="1100">
        <f>E19</f>
        <v>3914.57</v>
      </c>
      <c r="I19" s="1112">
        <f>F19</f>
        <v>0.19534615171210007</v>
      </c>
      <c r="J19" s="1105"/>
    </row>
    <row r="20" spans="1:10" ht="75.75" customHeight="1" x14ac:dyDescent="0.25">
      <c r="A20" s="2931"/>
      <c r="B20" s="2956"/>
      <c r="C20" s="1099" t="s">
        <v>16</v>
      </c>
      <c r="D20" s="1100">
        <f>D24</f>
        <v>1900000</v>
      </c>
      <c r="E20" s="1101">
        <f>E24</f>
        <v>0</v>
      </c>
      <c r="F20" s="1112">
        <f t="shared" si="3"/>
        <v>0</v>
      </c>
      <c r="G20" s="1105"/>
      <c r="H20" s="1100">
        <f t="shared" ref="H20:H21" si="4">E20</f>
        <v>0</v>
      </c>
      <c r="I20" s="1112">
        <f t="shared" ref="I20:I21" si="5">F20</f>
        <v>0</v>
      </c>
      <c r="J20" s="1105"/>
    </row>
    <row r="21" spans="1:10" s="397" customFormat="1" ht="95.25" customHeight="1" x14ac:dyDescent="0.25">
      <c r="A21" s="2931"/>
      <c r="B21" s="2956"/>
      <c r="C21" s="1099" t="s">
        <v>19</v>
      </c>
      <c r="D21" s="1100">
        <f>D25+D22</f>
        <v>103914.572</v>
      </c>
      <c r="E21" s="1101">
        <f>E25+E22</f>
        <v>3914.57</v>
      </c>
      <c r="F21" s="1112">
        <f t="shared" si="3"/>
        <v>3.7671040015446535</v>
      </c>
      <c r="G21" s="1105"/>
      <c r="H21" s="1100">
        <f t="shared" si="4"/>
        <v>3914.57</v>
      </c>
      <c r="I21" s="1112">
        <f t="shared" si="5"/>
        <v>3.7671040015446535</v>
      </c>
      <c r="J21" s="1105"/>
    </row>
    <row r="22" spans="1:10" ht="137.25" customHeight="1" x14ac:dyDescent="0.25">
      <c r="A22" s="541" t="s">
        <v>13</v>
      </c>
      <c r="B22" s="765" t="s">
        <v>961</v>
      </c>
      <c r="C22" s="402" t="s">
        <v>19</v>
      </c>
      <c r="D22" s="521">
        <v>3914.5720000000001</v>
      </c>
      <c r="E22" s="403">
        <v>3914.57</v>
      </c>
      <c r="F22" s="1111">
        <f t="shared" si="3"/>
        <v>99.999948908846221</v>
      </c>
      <c r="G22" s="405" t="s">
        <v>1601</v>
      </c>
      <c r="H22" s="521">
        <f t="shared" ref="H22:I25" si="6">E22</f>
        <v>3914.57</v>
      </c>
      <c r="I22" s="1116">
        <f t="shared" si="6"/>
        <v>99.999948908846221</v>
      </c>
      <c r="J22" s="811"/>
    </row>
    <row r="23" spans="1:10" s="397" customFormat="1" ht="46.5" customHeight="1" x14ac:dyDescent="0.25">
      <c r="A23" s="2972" t="s">
        <v>22</v>
      </c>
      <c r="B23" s="2971" t="s">
        <v>962</v>
      </c>
      <c r="C23" s="402" t="s">
        <v>15</v>
      </c>
      <c r="D23" s="521">
        <f>D24+D25</f>
        <v>2000000</v>
      </c>
      <c r="E23" s="403">
        <f>E25+E24</f>
        <v>0</v>
      </c>
      <c r="F23" s="1111">
        <f t="shared" ref="F23" si="7">E23/D23*100</f>
        <v>0</v>
      </c>
      <c r="G23" s="2959" t="s">
        <v>2000</v>
      </c>
      <c r="H23" s="521">
        <f t="shared" si="6"/>
        <v>0</v>
      </c>
      <c r="I23" s="1111">
        <f t="shared" si="6"/>
        <v>0</v>
      </c>
      <c r="J23" s="2959"/>
    </row>
    <row r="24" spans="1:10" s="397" customFormat="1" ht="80.25" customHeight="1" x14ac:dyDescent="0.25">
      <c r="A24" s="2972"/>
      <c r="B24" s="2971"/>
      <c r="C24" s="402" t="s">
        <v>16</v>
      </c>
      <c r="D24" s="521">
        <v>1900000</v>
      </c>
      <c r="E24" s="403">
        <v>0</v>
      </c>
      <c r="F24" s="1111">
        <f>E24/D24*100</f>
        <v>0</v>
      </c>
      <c r="G24" s="2925"/>
      <c r="H24" s="521">
        <f t="shared" si="6"/>
        <v>0</v>
      </c>
      <c r="I24" s="1111">
        <f t="shared" si="6"/>
        <v>0</v>
      </c>
      <c r="J24" s="2925"/>
    </row>
    <row r="25" spans="1:10" s="397" customFormat="1" ht="125.25" customHeight="1" x14ac:dyDescent="0.25">
      <c r="A25" s="2972"/>
      <c r="B25" s="2971"/>
      <c r="C25" s="402" t="s">
        <v>19</v>
      </c>
      <c r="D25" s="521">
        <v>100000</v>
      </c>
      <c r="E25" s="403">
        <v>0</v>
      </c>
      <c r="F25" s="1111">
        <f>E25/D25*100</f>
        <v>0</v>
      </c>
      <c r="G25" s="2935"/>
      <c r="H25" s="521">
        <f t="shared" si="6"/>
        <v>0</v>
      </c>
      <c r="I25" s="1111">
        <f t="shared" si="6"/>
        <v>0</v>
      </c>
      <c r="J25" s="2935"/>
    </row>
    <row r="26" spans="1:10" s="397" customFormat="1" ht="21.75" customHeight="1" x14ac:dyDescent="0.25">
      <c r="A26" s="2960" t="s">
        <v>14</v>
      </c>
      <c r="B26" s="2956" t="s">
        <v>1595</v>
      </c>
      <c r="C26" s="1099" t="s">
        <v>15</v>
      </c>
      <c r="D26" s="1100">
        <f>D27+D28</f>
        <v>186074.454</v>
      </c>
      <c r="E26" s="1101">
        <f>E27+E28</f>
        <v>41109.883000000002</v>
      </c>
      <c r="F26" s="1112">
        <f t="shared" ref="F26:F28" si="8">E26/D26*100</f>
        <v>22.093243922671942</v>
      </c>
      <c r="G26" s="2945"/>
      <c r="H26" s="1100">
        <f>E26</f>
        <v>41109.883000000002</v>
      </c>
      <c r="I26" s="1112">
        <f>F26</f>
        <v>22.093243922671942</v>
      </c>
      <c r="J26" s="2945"/>
    </row>
    <row r="27" spans="1:10" s="397" customFormat="1" ht="74.25" customHeight="1" x14ac:dyDescent="0.25">
      <c r="A27" s="2961"/>
      <c r="B27" s="2956"/>
      <c r="C27" s="1099" t="s">
        <v>16</v>
      </c>
      <c r="D27" s="1100">
        <f>D30+D33</f>
        <v>120576.245</v>
      </c>
      <c r="E27" s="1100">
        <f>E30+E33</f>
        <v>26639.204000000002</v>
      </c>
      <c r="F27" s="1112">
        <f t="shared" si="8"/>
        <v>22.093243988482143</v>
      </c>
      <c r="G27" s="2965"/>
      <c r="H27" s="1100">
        <f t="shared" ref="H27:H34" si="9">E27</f>
        <v>26639.204000000002</v>
      </c>
      <c r="I27" s="1112">
        <f t="shared" ref="I27:I34" si="10">F27</f>
        <v>22.093243988482143</v>
      </c>
      <c r="J27" s="2965"/>
    </row>
    <row r="28" spans="1:10" s="397" customFormat="1" ht="93.75" customHeight="1" x14ac:dyDescent="0.25">
      <c r="A28" s="2962"/>
      <c r="B28" s="2956"/>
      <c r="C28" s="1099" t="s">
        <v>19</v>
      </c>
      <c r="D28" s="1100">
        <f>D31+D34</f>
        <v>65498.209000000003</v>
      </c>
      <c r="E28" s="1100">
        <f>E31+E34</f>
        <v>14470.679</v>
      </c>
      <c r="F28" s="1112">
        <f t="shared" si="8"/>
        <v>22.09324380152135</v>
      </c>
      <c r="G28" s="2966"/>
      <c r="H28" s="1100">
        <f t="shared" si="9"/>
        <v>14470.679</v>
      </c>
      <c r="I28" s="1112">
        <f t="shared" si="10"/>
        <v>22.09324380152135</v>
      </c>
      <c r="J28" s="2966"/>
    </row>
    <row r="29" spans="1:10" s="397" customFormat="1" ht="24" customHeight="1" x14ac:dyDescent="0.25">
      <c r="A29" s="2963" t="s">
        <v>17</v>
      </c>
      <c r="B29" s="2924" t="s">
        <v>1596</v>
      </c>
      <c r="C29" s="402" t="s">
        <v>15</v>
      </c>
      <c r="D29" s="521">
        <f>D31+D30</f>
        <v>171524.29399999999</v>
      </c>
      <c r="E29" s="403">
        <f>E31+E30</f>
        <v>41109.883000000002</v>
      </c>
      <c r="F29" s="1111">
        <f>E29/D29*100</f>
        <v>23.967382136550292</v>
      </c>
      <c r="G29" s="2924" t="s">
        <v>1602</v>
      </c>
      <c r="H29" s="521">
        <f t="shared" si="9"/>
        <v>41109.883000000002</v>
      </c>
      <c r="I29" s="1111">
        <f t="shared" si="10"/>
        <v>23.967382136550292</v>
      </c>
      <c r="J29" s="2924" t="s">
        <v>2001</v>
      </c>
    </row>
    <row r="30" spans="1:10" s="397" customFormat="1" ht="82.5" customHeight="1" x14ac:dyDescent="0.25">
      <c r="A30" s="2937"/>
      <c r="B30" s="2925"/>
      <c r="C30" s="402" t="s">
        <v>16</v>
      </c>
      <c r="D30" s="521">
        <v>111147.742</v>
      </c>
      <c r="E30" s="403">
        <v>26639.204000000002</v>
      </c>
      <c r="F30" s="1111">
        <f>E30/D30*100</f>
        <v>23.967382081410165</v>
      </c>
      <c r="G30" s="2925"/>
      <c r="H30" s="521">
        <f t="shared" si="9"/>
        <v>26639.204000000002</v>
      </c>
      <c r="I30" s="1111">
        <f t="shared" si="10"/>
        <v>23.967382081410165</v>
      </c>
      <c r="J30" s="2925"/>
    </row>
    <row r="31" spans="1:10" s="397" customFormat="1" ht="98.25" customHeight="1" x14ac:dyDescent="0.25">
      <c r="A31" s="2964"/>
      <c r="B31" s="2926"/>
      <c r="C31" s="402" t="s">
        <v>19</v>
      </c>
      <c r="D31" s="521">
        <v>60376.552000000003</v>
      </c>
      <c r="E31" s="403">
        <v>14470.679</v>
      </c>
      <c r="F31" s="1111">
        <f t="shared" ref="F31" si="11">E31/D31*100</f>
        <v>23.967382238058242</v>
      </c>
      <c r="G31" s="2926"/>
      <c r="H31" s="521">
        <f t="shared" si="9"/>
        <v>14470.679</v>
      </c>
      <c r="I31" s="1111">
        <f t="shared" si="10"/>
        <v>23.967382238058242</v>
      </c>
      <c r="J31" s="2926"/>
    </row>
    <row r="32" spans="1:10" s="397" customFormat="1" ht="33" customHeight="1" x14ac:dyDescent="0.25">
      <c r="A32" s="2963" t="s">
        <v>204</v>
      </c>
      <c r="B32" s="2924" t="s">
        <v>1597</v>
      </c>
      <c r="C32" s="402" t="s">
        <v>15</v>
      </c>
      <c r="D32" s="521">
        <f>D33+D34</f>
        <v>14550.16</v>
      </c>
      <c r="E32" s="403">
        <f>E33+E34</f>
        <v>0</v>
      </c>
      <c r="F32" s="1111">
        <f>E32/D32*100</f>
        <v>0</v>
      </c>
      <c r="G32" s="2924" t="s">
        <v>1603</v>
      </c>
      <c r="H32" s="521">
        <f t="shared" si="9"/>
        <v>0</v>
      </c>
      <c r="I32" s="1111">
        <f t="shared" si="10"/>
        <v>0</v>
      </c>
      <c r="J32" s="2924" t="s">
        <v>1604</v>
      </c>
    </row>
    <row r="33" spans="1:10" s="397" customFormat="1" ht="75.75" customHeight="1" x14ac:dyDescent="0.25">
      <c r="A33" s="2937"/>
      <c r="B33" s="2925"/>
      <c r="C33" s="402" t="s">
        <v>16</v>
      </c>
      <c r="D33" s="521">
        <v>9428.5030000000006</v>
      </c>
      <c r="E33" s="403">
        <v>0</v>
      </c>
      <c r="F33" s="1111">
        <f>E33/D33*100</f>
        <v>0</v>
      </c>
      <c r="G33" s="2925"/>
      <c r="H33" s="521">
        <f t="shared" si="9"/>
        <v>0</v>
      </c>
      <c r="I33" s="1111">
        <f t="shared" si="10"/>
        <v>0</v>
      </c>
      <c r="J33" s="2925"/>
    </row>
    <row r="34" spans="1:10" s="397" customFormat="1" ht="96" customHeight="1" x14ac:dyDescent="0.25">
      <c r="A34" s="2964"/>
      <c r="B34" s="2926"/>
      <c r="C34" s="402" t="s">
        <v>19</v>
      </c>
      <c r="D34" s="521">
        <v>5121.6570000000002</v>
      </c>
      <c r="E34" s="403">
        <v>0</v>
      </c>
      <c r="F34" s="1111">
        <f t="shared" ref="F34" si="12">E34/D34*100</f>
        <v>0</v>
      </c>
      <c r="G34" s="2926"/>
      <c r="H34" s="521">
        <f t="shared" si="9"/>
        <v>0</v>
      </c>
      <c r="I34" s="1111">
        <f t="shared" si="10"/>
        <v>0</v>
      </c>
      <c r="J34" s="2926"/>
    </row>
    <row r="35" spans="1:10" s="397" customFormat="1" ht="30.75" customHeight="1" x14ac:dyDescent="0.25">
      <c r="A35" s="2978" t="s">
        <v>111</v>
      </c>
      <c r="B35" s="2980" t="s">
        <v>1330</v>
      </c>
      <c r="C35" s="197" t="s">
        <v>15</v>
      </c>
      <c r="D35" s="666">
        <f>D36</f>
        <v>650000</v>
      </c>
      <c r="E35" s="513">
        <f>E36</f>
        <v>451.05</v>
      </c>
      <c r="F35" s="513">
        <f>E35/D35*100</f>
        <v>6.9392307692307684E-2</v>
      </c>
      <c r="G35" s="2967"/>
      <c r="H35" s="817">
        <f>H36</f>
        <v>451.05</v>
      </c>
      <c r="I35" s="1113">
        <f t="shared" ref="I35:I36" si="13">H35/D35*100</f>
        <v>6.9392307692307684E-2</v>
      </c>
      <c r="J35" s="2973"/>
    </row>
    <row r="36" spans="1:10" s="397" customFormat="1" ht="63" customHeight="1" x14ac:dyDescent="0.25">
      <c r="A36" s="2979"/>
      <c r="B36" s="2981"/>
      <c r="C36" s="400" t="s">
        <v>1021</v>
      </c>
      <c r="D36" s="666">
        <f>D38</f>
        <v>650000</v>
      </c>
      <c r="E36" s="401">
        <f>E38</f>
        <v>451.05</v>
      </c>
      <c r="F36" s="513">
        <f t="shared" ref="F36:F38" si="14">E36/D36*100</f>
        <v>6.9392307692307684E-2</v>
      </c>
      <c r="G36" s="2968"/>
      <c r="H36" s="666">
        <f t="shared" ref="H36:H42" si="15">E36</f>
        <v>451.05</v>
      </c>
      <c r="I36" s="1113">
        <f t="shared" si="13"/>
        <v>6.9392307692307684E-2</v>
      </c>
      <c r="J36" s="2974"/>
    </row>
    <row r="37" spans="1:10" s="397" customFormat="1" ht="25.5" customHeight="1" x14ac:dyDescent="0.25">
      <c r="A37" s="2982" t="s">
        <v>232</v>
      </c>
      <c r="B37" s="2971" t="s">
        <v>1331</v>
      </c>
      <c r="C37" s="402" t="s">
        <v>15</v>
      </c>
      <c r="D37" s="521">
        <f>D38</f>
        <v>650000</v>
      </c>
      <c r="E37" s="403">
        <f>E38</f>
        <v>451.05</v>
      </c>
      <c r="F37" s="1111">
        <f t="shared" si="14"/>
        <v>6.9392307692307684E-2</v>
      </c>
      <c r="G37" s="2928" t="s">
        <v>1890</v>
      </c>
      <c r="H37" s="521">
        <f t="shared" si="15"/>
        <v>451.05</v>
      </c>
      <c r="I37" s="1111">
        <f>H37/D37*100</f>
        <v>6.9392307692307684E-2</v>
      </c>
      <c r="J37" s="2928" t="s">
        <v>2004</v>
      </c>
    </row>
    <row r="38" spans="1:10" s="397" customFormat="1" ht="170.25" customHeight="1" x14ac:dyDescent="0.25">
      <c r="A38" s="2982"/>
      <c r="B38" s="2971"/>
      <c r="C38" s="402" t="s">
        <v>1021</v>
      </c>
      <c r="D38" s="521">
        <v>650000</v>
      </c>
      <c r="E38" s="521">
        <v>451.05</v>
      </c>
      <c r="F38" s="1111">
        <f t="shared" si="14"/>
        <v>6.9392307692307684E-2</v>
      </c>
      <c r="G38" s="2928"/>
      <c r="H38" s="521">
        <f t="shared" si="15"/>
        <v>451.05</v>
      </c>
      <c r="I38" s="1111">
        <f>F38</f>
        <v>6.9392307692307684E-2</v>
      </c>
      <c r="J38" s="2928"/>
    </row>
    <row r="39" spans="1:10" ht="29.25" customHeight="1" x14ac:dyDescent="0.25">
      <c r="A39" s="2931" t="s">
        <v>118</v>
      </c>
      <c r="B39" s="2932" t="s">
        <v>963</v>
      </c>
      <c r="C39" s="1106" t="s">
        <v>15</v>
      </c>
      <c r="D39" s="1100">
        <f>D41+D40+D42</f>
        <v>4340097.6710000001</v>
      </c>
      <c r="E39" s="1101">
        <f>E41+E40+E42</f>
        <v>472314.89300000004</v>
      </c>
      <c r="F39" s="1112">
        <f t="shared" si="2"/>
        <v>10.882586725085709</v>
      </c>
      <c r="G39" s="2933"/>
      <c r="H39" s="1100">
        <f t="shared" si="15"/>
        <v>472314.89300000004</v>
      </c>
      <c r="I39" s="1112">
        <f t="shared" si="0"/>
        <v>10.882586725085709</v>
      </c>
      <c r="J39" s="2933"/>
    </row>
    <row r="40" spans="1:10" ht="58.5" customHeight="1" x14ac:dyDescent="0.25">
      <c r="A40" s="2931"/>
      <c r="B40" s="2932"/>
      <c r="C40" s="1106" t="s">
        <v>18</v>
      </c>
      <c r="D40" s="1100">
        <f>D45+D49</f>
        <v>535490.24</v>
      </c>
      <c r="E40" s="1101">
        <f>E45+E49</f>
        <v>165724.209</v>
      </c>
      <c r="F40" s="1112">
        <f t="shared" si="2"/>
        <v>30.948128765147992</v>
      </c>
      <c r="G40" s="2933"/>
      <c r="H40" s="1100">
        <f t="shared" si="15"/>
        <v>165724.209</v>
      </c>
      <c r="I40" s="1112">
        <f t="shared" si="0"/>
        <v>30.948128765147992</v>
      </c>
      <c r="J40" s="2933"/>
    </row>
    <row r="41" spans="1:10" ht="75" customHeight="1" x14ac:dyDescent="0.25">
      <c r="A41" s="2931"/>
      <c r="B41" s="2932"/>
      <c r="C41" s="1099" t="s">
        <v>16</v>
      </c>
      <c r="D41" s="1100">
        <f>D44+D48</f>
        <v>2140059.571</v>
      </c>
      <c r="E41" s="1101">
        <f>E44+E48</f>
        <v>121319.34400000001</v>
      </c>
      <c r="F41" s="1112">
        <f t="shared" si="2"/>
        <v>5.6689704176463795</v>
      </c>
      <c r="G41" s="2933"/>
      <c r="H41" s="1100">
        <f t="shared" si="15"/>
        <v>121319.34400000001</v>
      </c>
      <c r="I41" s="1112">
        <f t="shared" si="0"/>
        <v>5.6689704176463795</v>
      </c>
      <c r="J41" s="2933"/>
    </row>
    <row r="42" spans="1:10" ht="97.5" customHeight="1" x14ac:dyDescent="0.25">
      <c r="A42" s="2931"/>
      <c r="B42" s="2932"/>
      <c r="C42" s="1099" t="s">
        <v>19</v>
      </c>
      <c r="D42" s="1100">
        <f>D50+D46</f>
        <v>1664547.8599999999</v>
      </c>
      <c r="E42" s="1101">
        <f>E50+E46</f>
        <v>185271.34</v>
      </c>
      <c r="F42" s="1112">
        <f t="shared" si="2"/>
        <v>11.130430338001815</v>
      </c>
      <c r="G42" s="1107"/>
      <c r="H42" s="1100">
        <f t="shared" si="15"/>
        <v>185271.34</v>
      </c>
      <c r="I42" s="1112">
        <f t="shared" si="0"/>
        <v>11.130430338001815</v>
      </c>
      <c r="J42" s="1108"/>
    </row>
    <row r="43" spans="1:10" ht="39" customHeight="1" x14ac:dyDescent="0.25">
      <c r="A43" s="2975" t="s">
        <v>254</v>
      </c>
      <c r="B43" s="2924" t="s">
        <v>964</v>
      </c>
      <c r="C43" s="402" t="s">
        <v>15</v>
      </c>
      <c r="D43" s="521">
        <f>D44+D46+D45</f>
        <v>1951054.4209999999</v>
      </c>
      <c r="E43" s="403">
        <f>E44+E46+E45</f>
        <v>182825.3</v>
      </c>
      <c r="F43" s="1111">
        <f>E43/D43*100</f>
        <v>9.3705894634294271</v>
      </c>
      <c r="G43" s="2969" t="s">
        <v>1440</v>
      </c>
      <c r="H43" s="521">
        <f>H44+H46+H45</f>
        <v>182825.3</v>
      </c>
      <c r="I43" s="1111">
        <f>H43/D43*100</f>
        <v>9.3705894634294271</v>
      </c>
      <c r="J43" s="2924" t="s">
        <v>1336</v>
      </c>
    </row>
    <row r="44" spans="1:10" ht="78" customHeight="1" x14ac:dyDescent="0.25">
      <c r="A44" s="2976"/>
      <c r="B44" s="2925"/>
      <c r="C44" s="402" t="s">
        <v>16</v>
      </c>
      <c r="D44" s="521">
        <v>1018609.241</v>
      </c>
      <c r="E44" s="403">
        <v>51028.046999999999</v>
      </c>
      <c r="F44" s="1111">
        <f>E44/D44*100</f>
        <v>5.0095802144799109</v>
      </c>
      <c r="G44" s="2940"/>
      <c r="H44" s="521">
        <f>E44</f>
        <v>51028.046999999999</v>
      </c>
      <c r="I44" s="1111">
        <f t="shared" ref="I44:I46" si="16">H44/D44*100</f>
        <v>5.0095802144799109</v>
      </c>
      <c r="J44" s="2925"/>
    </row>
    <row r="45" spans="1:10" s="397" customFormat="1" ht="57" customHeight="1" x14ac:dyDescent="0.25">
      <c r="A45" s="2976"/>
      <c r="B45" s="2925"/>
      <c r="C45" s="402" t="s">
        <v>18</v>
      </c>
      <c r="D45" s="521">
        <v>199624.2</v>
      </c>
      <c r="E45" s="403">
        <v>63235.828999999998</v>
      </c>
      <c r="F45" s="1111">
        <f t="shared" ref="F45:F46" si="17">E45/D45*100</f>
        <v>31.677436403001234</v>
      </c>
      <c r="G45" s="2940"/>
      <c r="H45" s="521">
        <f t="shared" ref="H45:H46" si="18">E45</f>
        <v>63235.828999999998</v>
      </c>
      <c r="I45" s="1111">
        <f t="shared" si="16"/>
        <v>31.677436403001234</v>
      </c>
      <c r="J45" s="2925"/>
    </row>
    <row r="46" spans="1:10" ht="100.5" customHeight="1" x14ac:dyDescent="0.25">
      <c r="A46" s="2977"/>
      <c r="B46" s="2926"/>
      <c r="C46" s="402" t="s">
        <v>19</v>
      </c>
      <c r="D46" s="521">
        <v>732820.98</v>
      </c>
      <c r="E46" s="403">
        <v>68561.423999999999</v>
      </c>
      <c r="F46" s="1111">
        <f t="shared" si="17"/>
        <v>9.3558216632935363</v>
      </c>
      <c r="G46" s="2970"/>
      <c r="H46" s="521">
        <f t="shared" si="18"/>
        <v>68561.423999999999</v>
      </c>
      <c r="I46" s="1111">
        <f t="shared" si="16"/>
        <v>9.3558216632935363</v>
      </c>
      <c r="J46" s="2926"/>
    </row>
    <row r="47" spans="1:10" ht="27" customHeight="1" x14ac:dyDescent="0.25">
      <c r="A47" s="2929" t="s">
        <v>255</v>
      </c>
      <c r="B47" s="2927" t="s">
        <v>965</v>
      </c>
      <c r="C47" s="1811" t="s">
        <v>15</v>
      </c>
      <c r="D47" s="1796">
        <f>D50+D48+D49</f>
        <v>2389043.25</v>
      </c>
      <c r="E47" s="1812">
        <f>E50+E48+E49</f>
        <v>289489.59299999999</v>
      </c>
      <c r="F47" s="1813">
        <f t="shared" si="2"/>
        <v>12.117386028905086</v>
      </c>
      <c r="G47" s="2930" t="s">
        <v>2005</v>
      </c>
      <c r="H47" s="1796">
        <f>E47</f>
        <v>289489.59299999999</v>
      </c>
      <c r="I47" s="1813">
        <f t="shared" si="0"/>
        <v>12.117386028905086</v>
      </c>
      <c r="J47" s="2927" t="s">
        <v>1336</v>
      </c>
    </row>
    <row r="48" spans="1:10" ht="79.5" customHeight="1" x14ac:dyDescent="0.25">
      <c r="A48" s="2929"/>
      <c r="B48" s="2927"/>
      <c r="C48" s="1814" t="s">
        <v>16</v>
      </c>
      <c r="D48" s="1796">
        <v>1121450.33</v>
      </c>
      <c r="E48" s="1812">
        <v>70291.297000000006</v>
      </c>
      <c r="F48" s="1813">
        <f>E48/D48*100</f>
        <v>6.2678921321464145</v>
      </c>
      <c r="G48" s="2930"/>
      <c r="H48" s="1796">
        <f>E48</f>
        <v>70291.297000000006</v>
      </c>
      <c r="I48" s="1813">
        <f>H48/D48*100</f>
        <v>6.2678921321464145</v>
      </c>
      <c r="J48" s="2927"/>
    </row>
    <row r="49" spans="1:13" s="397" customFormat="1" ht="61.5" customHeight="1" x14ac:dyDescent="0.25">
      <c r="A49" s="2929"/>
      <c r="B49" s="2927"/>
      <c r="C49" s="1814" t="s">
        <v>18</v>
      </c>
      <c r="D49" s="1796">
        <v>335866.04</v>
      </c>
      <c r="E49" s="1812">
        <v>102488.38</v>
      </c>
      <c r="F49" s="1813">
        <f>E49/D49*100</f>
        <v>30.514659951926077</v>
      </c>
      <c r="G49" s="2930"/>
      <c r="H49" s="1796">
        <f>E49</f>
        <v>102488.38</v>
      </c>
      <c r="I49" s="1813">
        <f>H49/D49*100</f>
        <v>30.514659951926077</v>
      </c>
      <c r="J49" s="2927"/>
    </row>
    <row r="50" spans="1:13" ht="326.25" customHeight="1" x14ac:dyDescent="0.25">
      <c r="A50" s="2929"/>
      <c r="B50" s="2927"/>
      <c r="C50" s="1814" t="s">
        <v>19</v>
      </c>
      <c r="D50" s="1796">
        <v>931726.88</v>
      </c>
      <c r="E50" s="1812">
        <v>116709.916</v>
      </c>
      <c r="F50" s="1813">
        <f t="shared" si="2"/>
        <v>12.526193942156096</v>
      </c>
      <c r="G50" s="2930"/>
      <c r="H50" s="1796">
        <f>E50</f>
        <v>116709.916</v>
      </c>
      <c r="I50" s="1813">
        <f t="shared" si="0"/>
        <v>12.526193942156096</v>
      </c>
      <c r="J50" s="2927"/>
    </row>
    <row r="51" spans="1:13" ht="24" customHeight="1" x14ac:dyDescent="0.25">
      <c r="A51" s="2954"/>
      <c r="B51" s="2957" t="s">
        <v>68</v>
      </c>
      <c r="C51" s="1815" t="s">
        <v>15</v>
      </c>
      <c r="D51" s="1816">
        <f>D52+D53+D54+D55</f>
        <v>8635453.2609999999</v>
      </c>
      <c r="E51" s="1817">
        <f>E52+E53+E54+E55</f>
        <v>770150.44000000006</v>
      </c>
      <c r="F51" s="1818">
        <f t="shared" si="2"/>
        <v>8.9184715234138778</v>
      </c>
      <c r="G51" s="2958"/>
      <c r="H51" s="1816">
        <f>H52+H53+H54+H55</f>
        <v>770150.44000000006</v>
      </c>
      <c r="I51" s="1818">
        <f>H51/D51*100</f>
        <v>8.9184715234138778</v>
      </c>
      <c r="J51" s="2952"/>
    </row>
    <row r="52" spans="1:13" ht="56.25" customHeight="1" x14ac:dyDescent="0.25">
      <c r="A52" s="2954"/>
      <c r="B52" s="2957"/>
      <c r="C52" s="1815" t="s">
        <v>18</v>
      </c>
      <c r="D52" s="1816">
        <f>D40</f>
        <v>535490.24</v>
      </c>
      <c r="E52" s="1817">
        <f>E40</f>
        <v>165724.209</v>
      </c>
      <c r="F52" s="1818">
        <f t="shared" si="2"/>
        <v>30.948128765147992</v>
      </c>
      <c r="G52" s="2958"/>
      <c r="H52" s="1816">
        <f>H40</f>
        <v>165724.209</v>
      </c>
      <c r="I52" s="1818">
        <f>H52/D52*100</f>
        <v>30.948128765147992</v>
      </c>
      <c r="J52" s="2952"/>
    </row>
    <row r="53" spans="1:13" ht="76.5" customHeight="1" x14ac:dyDescent="0.25">
      <c r="A53" s="2954"/>
      <c r="B53" s="2957"/>
      <c r="C53" s="1815" t="s">
        <v>16</v>
      </c>
      <c r="D53" s="1816">
        <f>D11+D41+D20+D27</f>
        <v>5348698.3959999997</v>
      </c>
      <c r="E53" s="1816">
        <f>E11+E41+E20+E27</f>
        <v>296147.81800000003</v>
      </c>
      <c r="F53" s="1818">
        <f t="shared" si="2"/>
        <v>5.5368202892403291</v>
      </c>
      <c r="G53" s="2958"/>
      <c r="H53" s="1816">
        <f>H11+H41+H20+H27</f>
        <v>296147.81800000003</v>
      </c>
      <c r="I53" s="1818">
        <f>H53/D53*100</f>
        <v>5.5368202892403291</v>
      </c>
      <c r="J53" s="2952"/>
    </row>
    <row r="54" spans="1:13" s="397" customFormat="1" ht="97.5" customHeight="1" x14ac:dyDescent="0.25">
      <c r="A54" s="2954"/>
      <c r="B54" s="2957"/>
      <c r="C54" s="1819" t="s">
        <v>19</v>
      </c>
      <c r="D54" s="1816">
        <f>D12+D21+D42+D28</f>
        <v>2101264.6249999995</v>
      </c>
      <c r="E54" s="1816">
        <f>E12+E21+E42+E28</f>
        <v>307827.36300000001</v>
      </c>
      <c r="F54" s="1818">
        <f t="shared" si="2"/>
        <v>14.649623818799123</v>
      </c>
      <c r="G54" s="2958"/>
      <c r="H54" s="1816">
        <f>H12+H21+H42+H28</f>
        <v>307827.36300000001</v>
      </c>
      <c r="I54" s="1818">
        <f t="shared" si="0"/>
        <v>14.649623818799123</v>
      </c>
      <c r="J54" s="2952"/>
    </row>
    <row r="55" spans="1:13" ht="34.5" customHeight="1" x14ac:dyDescent="0.25">
      <c r="A55" s="2954"/>
      <c r="B55" s="2957"/>
      <c r="C55" s="1819" t="s">
        <v>1021</v>
      </c>
      <c r="D55" s="1816">
        <f>D35</f>
        <v>650000</v>
      </c>
      <c r="E55" s="1817">
        <f>E35</f>
        <v>451.05</v>
      </c>
      <c r="F55" s="1818">
        <f t="shared" si="2"/>
        <v>6.9392307692307684E-2</v>
      </c>
      <c r="G55" s="2958"/>
      <c r="H55" s="1816">
        <f>E55</f>
        <v>451.05</v>
      </c>
      <c r="I55" s="1818">
        <f t="shared" si="0"/>
        <v>6.9392307692307684E-2</v>
      </c>
      <c r="J55" s="2952"/>
    </row>
    <row r="56" spans="1:13" ht="25.5" customHeight="1" x14ac:dyDescent="0.25">
      <c r="A56" s="2953"/>
      <c r="B56" s="2954" t="s">
        <v>69</v>
      </c>
      <c r="C56" s="1815" t="s">
        <v>15</v>
      </c>
      <c r="D56" s="1820">
        <f>D58+D59+D57+D60</f>
        <v>8635453.2609999999</v>
      </c>
      <c r="E56" s="1821">
        <f>E58+E59+E57+E60</f>
        <v>755679.76100000017</v>
      </c>
      <c r="F56" s="1818">
        <f t="shared" si="2"/>
        <v>8.7508986287129904</v>
      </c>
      <c r="G56" s="2955"/>
      <c r="H56" s="1816">
        <f>E56</f>
        <v>755679.76100000017</v>
      </c>
      <c r="I56" s="1818">
        <f t="shared" si="0"/>
        <v>8.7508986287129904</v>
      </c>
      <c r="J56" s="2955"/>
    </row>
    <row r="57" spans="1:13" ht="59.25" customHeight="1" x14ac:dyDescent="0.25">
      <c r="A57" s="2954"/>
      <c r="B57" s="2954"/>
      <c r="C57" s="1815" t="s">
        <v>18</v>
      </c>
      <c r="D57" s="1820">
        <f>D52</f>
        <v>535490.24</v>
      </c>
      <c r="E57" s="1821">
        <f>E52</f>
        <v>165724.209</v>
      </c>
      <c r="F57" s="1818">
        <f t="shared" si="2"/>
        <v>30.948128765147992</v>
      </c>
      <c r="G57" s="2955"/>
      <c r="H57" s="1816">
        <f>H52</f>
        <v>165724.209</v>
      </c>
      <c r="I57" s="1818">
        <f t="shared" si="0"/>
        <v>30.948128765147992</v>
      </c>
      <c r="J57" s="2955"/>
      <c r="M57" s="46" t="s">
        <v>804</v>
      </c>
    </row>
    <row r="58" spans="1:13" ht="75.75" customHeight="1" x14ac:dyDescent="0.25">
      <c r="A58" s="2954"/>
      <c r="B58" s="2954"/>
      <c r="C58" s="1819" t="s">
        <v>16</v>
      </c>
      <c r="D58" s="1820">
        <f>D53</f>
        <v>5348698.3959999997</v>
      </c>
      <c r="E58" s="1821">
        <f>E53</f>
        <v>296147.81800000003</v>
      </c>
      <c r="F58" s="1818">
        <f t="shared" si="2"/>
        <v>5.5368202892403291</v>
      </c>
      <c r="G58" s="2955"/>
      <c r="H58" s="1816">
        <f>E58</f>
        <v>296147.81800000003</v>
      </c>
      <c r="I58" s="1818">
        <f t="shared" si="0"/>
        <v>5.5368202892403291</v>
      </c>
      <c r="J58" s="2955"/>
    </row>
    <row r="59" spans="1:13" ht="93.75" customHeight="1" x14ac:dyDescent="0.25">
      <c r="A59" s="2954"/>
      <c r="B59" s="2954"/>
      <c r="C59" s="1819" t="s">
        <v>19</v>
      </c>
      <c r="D59" s="1820">
        <f>D54</f>
        <v>2101264.6249999995</v>
      </c>
      <c r="E59" s="1821">
        <f>E42+E21+E12</f>
        <v>293356.68400000001</v>
      </c>
      <c r="F59" s="1818">
        <f t="shared" si="2"/>
        <v>13.960958582263292</v>
      </c>
      <c r="G59" s="2955"/>
      <c r="H59" s="1816">
        <f>E59</f>
        <v>293356.68400000001</v>
      </c>
      <c r="I59" s="1818">
        <f t="shared" si="0"/>
        <v>13.960958582263292</v>
      </c>
      <c r="J59" s="2955"/>
    </row>
    <row r="60" spans="1:13" ht="58.5" customHeight="1" x14ac:dyDescent="0.25">
      <c r="A60" s="2954"/>
      <c r="B60" s="2954"/>
      <c r="C60" s="1819" t="s">
        <v>1021</v>
      </c>
      <c r="D60" s="1816">
        <f>D55</f>
        <v>650000</v>
      </c>
      <c r="E60" s="1817">
        <f>E55</f>
        <v>451.05</v>
      </c>
      <c r="F60" s="1818">
        <f t="shared" ref="F60" si="19">E60/D60*100</f>
        <v>6.9392307692307684E-2</v>
      </c>
      <c r="G60" s="2955"/>
      <c r="H60" s="1816">
        <f>E60</f>
        <v>451.05</v>
      </c>
      <c r="I60" s="1818">
        <f t="shared" ref="I60" si="20">H60/D60*100</f>
        <v>6.9392307692307684E-2</v>
      </c>
      <c r="J60" s="2955"/>
    </row>
    <row r="61" spans="1:13" x14ac:dyDescent="0.25">
      <c r="B61" s="46"/>
      <c r="D61" s="669"/>
      <c r="E61" s="46"/>
    </row>
    <row r="62" spans="1:13" x14ac:dyDescent="0.25">
      <c r="B62" s="46"/>
      <c r="D62" s="669"/>
      <c r="E62" s="46"/>
    </row>
    <row r="63" spans="1:13" x14ac:dyDescent="0.25">
      <c r="B63" s="46"/>
      <c r="D63" s="669"/>
      <c r="E63" s="46"/>
    </row>
    <row r="64" spans="1:13" x14ac:dyDescent="0.25">
      <c r="B64" s="46"/>
      <c r="D64" s="669"/>
      <c r="E64" s="46"/>
    </row>
    <row r="65" spans="2:5" x14ac:dyDescent="0.25">
      <c r="B65" s="46"/>
      <c r="D65" s="669"/>
      <c r="E65" s="46"/>
    </row>
    <row r="66" spans="2:5" x14ac:dyDescent="0.25">
      <c r="B66" s="46"/>
      <c r="D66" s="669"/>
      <c r="E66" s="46"/>
    </row>
    <row r="67" spans="2:5" x14ac:dyDescent="0.25">
      <c r="B67" s="46"/>
      <c r="D67" s="669"/>
      <c r="E67" s="46"/>
    </row>
    <row r="68" spans="2:5" x14ac:dyDescent="0.25">
      <c r="B68" s="46"/>
      <c r="D68" s="669"/>
      <c r="E68" s="46"/>
    </row>
    <row r="69" spans="2:5" x14ac:dyDescent="0.25">
      <c r="B69" s="46"/>
      <c r="D69" s="669"/>
      <c r="E69" s="46"/>
    </row>
    <row r="70" spans="2:5" x14ac:dyDescent="0.25">
      <c r="B70" s="46"/>
      <c r="D70" s="669"/>
      <c r="E70" s="46"/>
    </row>
    <row r="71" spans="2:5" x14ac:dyDescent="0.25">
      <c r="B71" s="46"/>
      <c r="D71" s="669"/>
      <c r="E71" s="46"/>
    </row>
    <row r="72" spans="2:5" x14ac:dyDescent="0.25">
      <c r="B72" s="46"/>
      <c r="D72" s="669"/>
      <c r="E72" s="46"/>
    </row>
    <row r="73" spans="2:5" x14ac:dyDescent="0.25">
      <c r="B73" s="46"/>
      <c r="D73" s="669"/>
      <c r="E73" s="46"/>
    </row>
    <row r="74" spans="2:5" x14ac:dyDescent="0.25">
      <c r="B74" s="46"/>
      <c r="D74" s="669"/>
      <c r="E74" s="46"/>
    </row>
    <row r="75" spans="2:5" x14ac:dyDescent="0.25">
      <c r="B75" s="46"/>
      <c r="D75" s="669"/>
      <c r="E75" s="46"/>
    </row>
    <row r="76" spans="2:5" x14ac:dyDescent="0.25">
      <c r="B76" s="46"/>
      <c r="D76" s="669"/>
      <c r="E76" s="46"/>
    </row>
    <row r="77" spans="2:5" x14ac:dyDescent="0.25">
      <c r="B77" s="46"/>
      <c r="D77" s="669"/>
      <c r="E77" s="46"/>
    </row>
    <row r="78" spans="2:5" x14ac:dyDescent="0.25">
      <c r="B78" s="46"/>
      <c r="D78" s="669"/>
      <c r="E78" s="46"/>
    </row>
    <row r="79" spans="2:5" x14ac:dyDescent="0.25">
      <c r="B79" s="46"/>
      <c r="D79" s="669"/>
      <c r="E79" s="46"/>
    </row>
    <row r="80" spans="2:5" x14ac:dyDescent="0.25">
      <c r="B80" s="46"/>
      <c r="D80" s="669"/>
      <c r="E80" s="46"/>
    </row>
    <row r="81" spans="2:5" x14ac:dyDescent="0.25">
      <c r="B81" s="46"/>
      <c r="D81" s="669"/>
      <c r="E81" s="46"/>
    </row>
    <row r="82" spans="2:5" x14ac:dyDescent="0.25">
      <c r="B82" s="46"/>
      <c r="D82" s="669"/>
      <c r="E82" s="46"/>
    </row>
    <row r="83" spans="2:5" x14ac:dyDescent="0.25">
      <c r="B83" s="46"/>
      <c r="D83" s="669"/>
      <c r="E83" s="46"/>
    </row>
    <row r="84" spans="2:5" x14ac:dyDescent="0.25">
      <c r="B84" s="46"/>
      <c r="D84" s="669"/>
      <c r="E84" s="46"/>
    </row>
    <row r="85" spans="2:5" x14ac:dyDescent="0.25">
      <c r="B85" s="46"/>
      <c r="D85" s="669"/>
      <c r="E85" s="46"/>
    </row>
    <row r="86" spans="2:5" x14ac:dyDescent="0.25">
      <c r="B86" s="46"/>
      <c r="D86" s="669"/>
      <c r="E86" s="46"/>
    </row>
    <row r="87" spans="2:5" x14ac:dyDescent="0.25">
      <c r="B87" s="46"/>
      <c r="D87" s="669"/>
      <c r="E87" s="46"/>
    </row>
    <row r="88" spans="2:5" x14ac:dyDescent="0.25">
      <c r="B88" s="46"/>
      <c r="D88" s="669"/>
      <c r="E88" s="46"/>
    </row>
    <row r="89" spans="2:5" x14ac:dyDescent="0.25">
      <c r="B89" s="46"/>
      <c r="D89" s="669"/>
      <c r="E89" s="46"/>
    </row>
    <row r="90" spans="2:5" x14ac:dyDescent="0.25">
      <c r="B90" s="46"/>
      <c r="D90" s="669"/>
      <c r="E90" s="46"/>
    </row>
    <row r="91" spans="2:5" x14ac:dyDescent="0.25">
      <c r="B91" s="46"/>
      <c r="D91" s="669"/>
      <c r="E91" s="46"/>
    </row>
    <row r="92" spans="2:5" x14ac:dyDescent="0.25">
      <c r="B92" s="46"/>
      <c r="D92" s="669"/>
      <c r="E92" s="46"/>
    </row>
    <row r="93" spans="2:5" x14ac:dyDescent="0.25">
      <c r="B93" s="46"/>
      <c r="D93" s="669"/>
      <c r="E93" s="46"/>
    </row>
    <row r="94" spans="2:5" x14ac:dyDescent="0.25">
      <c r="B94" s="46"/>
      <c r="D94" s="669"/>
      <c r="E94" s="46"/>
    </row>
    <row r="95" spans="2:5" x14ac:dyDescent="0.25">
      <c r="B95" s="46"/>
      <c r="D95" s="669"/>
      <c r="E95" s="46"/>
    </row>
    <row r="96" spans="2:5" x14ac:dyDescent="0.25">
      <c r="B96" s="46"/>
      <c r="D96" s="669"/>
      <c r="E96" s="46"/>
    </row>
    <row r="97" spans="2:5" x14ac:dyDescent="0.25">
      <c r="B97" s="46"/>
      <c r="D97" s="669"/>
      <c r="E97" s="46"/>
    </row>
    <row r="98" spans="2:5" x14ac:dyDescent="0.25">
      <c r="B98" s="46"/>
      <c r="D98" s="669"/>
      <c r="E98" s="46"/>
    </row>
    <row r="99" spans="2:5" x14ac:dyDescent="0.25">
      <c r="B99" s="46"/>
      <c r="D99" s="669"/>
      <c r="E99" s="46"/>
    </row>
    <row r="100" spans="2:5" x14ac:dyDescent="0.25">
      <c r="B100" s="46"/>
      <c r="D100" s="669"/>
      <c r="E100" s="46"/>
    </row>
    <row r="101" spans="2:5" x14ac:dyDescent="0.25">
      <c r="B101" s="46"/>
      <c r="D101" s="669"/>
      <c r="E101" s="46"/>
    </row>
    <row r="102" spans="2:5" x14ac:dyDescent="0.25">
      <c r="B102" s="46"/>
      <c r="D102" s="669"/>
      <c r="E102" s="46"/>
    </row>
  </sheetData>
  <mergeCells count="64">
    <mergeCell ref="J23:J25"/>
    <mergeCell ref="J39:J41"/>
    <mergeCell ref="G43:G46"/>
    <mergeCell ref="B23:B25"/>
    <mergeCell ref="A23:A25"/>
    <mergeCell ref="J26:J28"/>
    <mergeCell ref="J29:J31"/>
    <mergeCell ref="J32:J34"/>
    <mergeCell ref="J35:J36"/>
    <mergeCell ref="A43:A46"/>
    <mergeCell ref="A35:A36"/>
    <mergeCell ref="B35:B36"/>
    <mergeCell ref="A37:A38"/>
    <mergeCell ref="B37:B38"/>
    <mergeCell ref="G37:G38"/>
    <mergeCell ref="B43:B46"/>
    <mergeCell ref="A19:A21"/>
    <mergeCell ref="B19:B21"/>
    <mergeCell ref="A51:A55"/>
    <mergeCell ref="B51:B55"/>
    <mergeCell ref="G51:G55"/>
    <mergeCell ref="G23:G25"/>
    <mergeCell ref="A26:A28"/>
    <mergeCell ref="A29:A31"/>
    <mergeCell ref="A32:A34"/>
    <mergeCell ref="G32:G34"/>
    <mergeCell ref="G29:G31"/>
    <mergeCell ref="G26:G28"/>
    <mergeCell ref="B26:B28"/>
    <mergeCell ref="B29:B31"/>
    <mergeCell ref="B32:B34"/>
    <mergeCell ref="G35:G36"/>
    <mergeCell ref="J51:J55"/>
    <mergeCell ref="A56:A60"/>
    <mergeCell ref="B56:B60"/>
    <mergeCell ref="G56:G60"/>
    <mergeCell ref="J56:J60"/>
    <mergeCell ref="J11:J12"/>
    <mergeCell ref="A10:A12"/>
    <mergeCell ref="B10:B12"/>
    <mergeCell ref="G11:G12"/>
    <mergeCell ref="A2:J2"/>
    <mergeCell ref="A3:J3"/>
    <mergeCell ref="A4:J4"/>
    <mergeCell ref="A5:J5"/>
    <mergeCell ref="A6:J6"/>
    <mergeCell ref="A9:J9"/>
    <mergeCell ref="J16:J18"/>
    <mergeCell ref="A16:A18"/>
    <mergeCell ref="B16:B18"/>
    <mergeCell ref="G16:G18"/>
    <mergeCell ref="B13:B14"/>
    <mergeCell ref="G13:G14"/>
    <mergeCell ref="J13:J14"/>
    <mergeCell ref="A13:A14"/>
    <mergeCell ref="J43:J46"/>
    <mergeCell ref="J47:J50"/>
    <mergeCell ref="J37:J38"/>
    <mergeCell ref="A47:A50"/>
    <mergeCell ref="B47:B50"/>
    <mergeCell ref="G47:G50"/>
    <mergeCell ref="A39:A42"/>
    <mergeCell ref="B39:B42"/>
    <mergeCell ref="G39:G41"/>
  </mergeCells>
  <pageMargins left="0.55118110236220474" right="0.39370078740157483" top="0.78740157480314965" bottom="0.78740157480314965" header="0.39370078740157483" footer="0.39370078740157483"/>
  <pageSetup paperSize="9" scale="62" firstPageNumber="154" fitToWidth="0" fitToHeight="0" orientation="landscape" useFirstPageNumber="1" r:id="rId1"/>
  <headerFooter>
    <oddFooter>&amp;R&amp;"Times New Roman,обычный"&amp;14&amp;P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K90"/>
  <sheetViews>
    <sheetView view="pageBreakPreview" topLeftCell="A81" zoomScale="70" zoomScaleNormal="50" zoomScaleSheetLayoutView="70" zoomScalePageLayoutView="81" workbookViewId="0">
      <selection activeCell="J54" sqref="J54:J56"/>
    </sheetView>
  </sheetViews>
  <sheetFormatPr defaultRowHeight="18" x14ac:dyDescent="0.25"/>
  <cols>
    <col min="1" max="1" width="8.7109375" style="27" customWidth="1"/>
    <col min="2" max="2" width="45.7109375" style="25" customWidth="1"/>
    <col min="3" max="3" width="13.5703125" style="25" customWidth="1"/>
    <col min="4" max="4" width="12" style="25" customWidth="1"/>
    <col min="5" max="5" width="18.7109375" style="25" customWidth="1"/>
    <col min="6" max="6" width="17.42578125" style="396" customWidth="1"/>
    <col min="7" max="7" width="16.140625" style="396" customWidth="1"/>
    <col min="8" max="8" width="40.140625" style="85" customWidth="1"/>
    <col min="9" max="9" width="12.7109375" style="25" customWidth="1"/>
    <col min="10" max="10" width="30.42578125" style="85" customWidth="1"/>
    <col min="11" max="13" width="9.140625" style="25"/>
    <col min="14" max="14" width="14.7109375" style="25" bestFit="1" customWidth="1"/>
    <col min="15" max="256" width="9.140625" style="25"/>
    <col min="257" max="257" width="8.7109375" style="25" customWidth="1"/>
    <col min="258" max="258" width="45.7109375" style="25" customWidth="1"/>
    <col min="259" max="259" width="13.5703125" style="25" customWidth="1"/>
    <col min="260" max="260" width="13.42578125" style="25" customWidth="1"/>
    <col min="261" max="261" width="20.85546875" style="25" customWidth="1"/>
    <col min="262" max="263" width="16.140625" style="25" customWidth="1"/>
    <col min="264" max="264" width="35.7109375" style="25" customWidth="1"/>
    <col min="265" max="265" width="15.28515625" style="25" customWidth="1"/>
    <col min="266" max="266" width="34.5703125" style="25" customWidth="1"/>
    <col min="267" max="512" width="9.140625" style="25"/>
    <col min="513" max="513" width="8.7109375" style="25" customWidth="1"/>
    <col min="514" max="514" width="45.7109375" style="25" customWidth="1"/>
    <col min="515" max="515" width="13.5703125" style="25" customWidth="1"/>
    <col min="516" max="516" width="13.42578125" style="25" customWidth="1"/>
    <col min="517" max="517" width="20.85546875" style="25" customWidth="1"/>
    <col min="518" max="519" width="16.140625" style="25" customWidth="1"/>
    <col min="520" max="520" width="35.7109375" style="25" customWidth="1"/>
    <col min="521" max="521" width="15.28515625" style="25" customWidth="1"/>
    <col min="522" max="522" width="34.5703125" style="25" customWidth="1"/>
    <col min="523" max="768" width="9.140625" style="25"/>
    <col min="769" max="769" width="8.7109375" style="25" customWidth="1"/>
    <col min="770" max="770" width="45.7109375" style="25" customWidth="1"/>
    <col min="771" max="771" width="13.5703125" style="25" customWidth="1"/>
    <col min="772" max="772" width="13.42578125" style="25" customWidth="1"/>
    <col min="773" max="773" width="20.85546875" style="25" customWidth="1"/>
    <col min="774" max="775" width="16.140625" style="25" customWidth="1"/>
    <col min="776" max="776" width="35.7109375" style="25" customWidth="1"/>
    <col min="777" max="777" width="15.28515625" style="25" customWidth="1"/>
    <col min="778" max="778" width="34.5703125" style="25" customWidth="1"/>
    <col min="779" max="1024" width="9.140625" style="25"/>
    <col min="1025" max="1025" width="8.7109375" style="25" customWidth="1"/>
    <col min="1026" max="1026" width="45.7109375" style="25" customWidth="1"/>
    <col min="1027" max="1027" width="13.5703125" style="25" customWidth="1"/>
    <col min="1028" max="1028" width="13.42578125" style="25" customWidth="1"/>
    <col min="1029" max="1029" width="20.85546875" style="25" customWidth="1"/>
    <col min="1030" max="1031" width="16.140625" style="25" customWidth="1"/>
    <col min="1032" max="1032" width="35.7109375" style="25" customWidth="1"/>
    <col min="1033" max="1033" width="15.28515625" style="25" customWidth="1"/>
    <col min="1034" max="1034" width="34.5703125" style="25" customWidth="1"/>
    <col min="1035" max="1280" width="9.140625" style="25"/>
    <col min="1281" max="1281" width="8.7109375" style="25" customWidth="1"/>
    <col min="1282" max="1282" width="45.7109375" style="25" customWidth="1"/>
    <col min="1283" max="1283" width="13.5703125" style="25" customWidth="1"/>
    <col min="1284" max="1284" width="13.42578125" style="25" customWidth="1"/>
    <col min="1285" max="1285" width="20.85546875" style="25" customWidth="1"/>
    <col min="1286" max="1287" width="16.140625" style="25" customWidth="1"/>
    <col min="1288" max="1288" width="35.7109375" style="25" customWidth="1"/>
    <col min="1289" max="1289" width="15.28515625" style="25" customWidth="1"/>
    <col min="1290" max="1290" width="34.5703125" style="25" customWidth="1"/>
    <col min="1291" max="1536" width="9.140625" style="25"/>
    <col min="1537" max="1537" width="8.7109375" style="25" customWidth="1"/>
    <col min="1538" max="1538" width="45.7109375" style="25" customWidth="1"/>
    <col min="1539" max="1539" width="13.5703125" style="25" customWidth="1"/>
    <col min="1540" max="1540" width="13.42578125" style="25" customWidth="1"/>
    <col min="1541" max="1541" width="20.85546875" style="25" customWidth="1"/>
    <col min="1542" max="1543" width="16.140625" style="25" customWidth="1"/>
    <col min="1544" max="1544" width="35.7109375" style="25" customWidth="1"/>
    <col min="1545" max="1545" width="15.28515625" style="25" customWidth="1"/>
    <col min="1546" max="1546" width="34.5703125" style="25" customWidth="1"/>
    <col min="1547" max="1792" width="9.140625" style="25"/>
    <col min="1793" max="1793" width="8.7109375" style="25" customWidth="1"/>
    <col min="1794" max="1794" width="45.7109375" style="25" customWidth="1"/>
    <col min="1795" max="1795" width="13.5703125" style="25" customWidth="1"/>
    <col min="1796" max="1796" width="13.42578125" style="25" customWidth="1"/>
    <col min="1797" max="1797" width="20.85546875" style="25" customWidth="1"/>
    <col min="1798" max="1799" width="16.140625" style="25" customWidth="1"/>
    <col min="1800" max="1800" width="35.7109375" style="25" customWidth="1"/>
    <col min="1801" max="1801" width="15.28515625" style="25" customWidth="1"/>
    <col min="1802" max="1802" width="34.5703125" style="25" customWidth="1"/>
    <col min="1803" max="2048" width="9.140625" style="25"/>
    <col min="2049" max="2049" width="8.7109375" style="25" customWidth="1"/>
    <col min="2050" max="2050" width="45.7109375" style="25" customWidth="1"/>
    <col min="2051" max="2051" width="13.5703125" style="25" customWidth="1"/>
    <col min="2052" max="2052" width="13.42578125" style="25" customWidth="1"/>
    <col min="2053" max="2053" width="20.85546875" style="25" customWidth="1"/>
    <col min="2054" max="2055" width="16.140625" style="25" customWidth="1"/>
    <col min="2056" max="2056" width="35.7109375" style="25" customWidth="1"/>
    <col min="2057" max="2057" width="15.28515625" style="25" customWidth="1"/>
    <col min="2058" max="2058" width="34.5703125" style="25" customWidth="1"/>
    <col min="2059" max="2304" width="9.140625" style="25"/>
    <col min="2305" max="2305" width="8.7109375" style="25" customWidth="1"/>
    <col min="2306" max="2306" width="45.7109375" style="25" customWidth="1"/>
    <col min="2307" max="2307" width="13.5703125" style="25" customWidth="1"/>
    <col min="2308" max="2308" width="13.42578125" style="25" customWidth="1"/>
    <col min="2309" max="2309" width="20.85546875" style="25" customWidth="1"/>
    <col min="2310" max="2311" width="16.140625" style="25" customWidth="1"/>
    <col min="2312" max="2312" width="35.7109375" style="25" customWidth="1"/>
    <col min="2313" max="2313" width="15.28515625" style="25" customWidth="1"/>
    <col min="2314" max="2314" width="34.5703125" style="25" customWidth="1"/>
    <col min="2315" max="2560" width="9.140625" style="25"/>
    <col min="2561" max="2561" width="8.7109375" style="25" customWidth="1"/>
    <col min="2562" max="2562" width="45.7109375" style="25" customWidth="1"/>
    <col min="2563" max="2563" width="13.5703125" style="25" customWidth="1"/>
    <col min="2564" max="2564" width="13.42578125" style="25" customWidth="1"/>
    <col min="2565" max="2565" width="20.85546875" style="25" customWidth="1"/>
    <col min="2566" max="2567" width="16.140625" style="25" customWidth="1"/>
    <col min="2568" max="2568" width="35.7109375" style="25" customWidth="1"/>
    <col min="2569" max="2569" width="15.28515625" style="25" customWidth="1"/>
    <col min="2570" max="2570" width="34.5703125" style="25" customWidth="1"/>
    <col min="2571" max="2816" width="9.140625" style="25"/>
    <col min="2817" max="2817" width="8.7109375" style="25" customWidth="1"/>
    <col min="2818" max="2818" width="45.7109375" style="25" customWidth="1"/>
    <col min="2819" max="2819" width="13.5703125" style="25" customWidth="1"/>
    <col min="2820" max="2820" width="13.42578125" style="25" customWidth="1"/>
    <col min="2821" max="2821" width="20.85546875" style="25" customWidth="1"/>
    <col min="2822" max="2823" width="16.140625" style="25" customWidth="1"/>
    <col min="2824" max="2824" width="35.7109375" style="25" customWidth="1"/>
    <col min="2825" max="2825" width="15.28515625" style="25" customWidth="1"/>
    <col min="2826" max="2826" width="34.5703125" style="25" customWidth="1"/>
    <col min="2827" max="3072" width="9.140625" style="25"/>
    <col min="3073" max="3073" width="8.7109375" style="25" customWidth="1"/>
    <col min="3074" max="3074" width="45.7109375" style="25" customWidth="1"/>
    <col min="3075" max="3075" width="13.5703125" style="25" customWidth="1"/>
    <col min="3076" max="3076" width="13.42578125" style="25" customWidth="1"/>
    <col min="3077" max="3077" width="20.85546875" style="25" customWidth="1"/>
    <col min="3078" max="3079" width="16.140625" style="25" customWidth="1"/>
    <col min="3080" max="3080" width="35.7109375" style="25" customWidth="1"/>
    <col min="3081" max="3081" width="15.28515625" style="25" customWidth="1"/>
    <col min="3082" max="3082" width="34.5703125" style="25" customWidth="1"/>
    <col min="3083" max="3328" width="9.140625" style="25"/>
    <col min="3329" max="3329" width="8.7109375" style="25" customWidth="1"/>
    <col min="3330" max="3330" width="45.7109375" style="25" customWidth="1"/>
    <col min="3331" max="3331" width="13.5703125" style="25" customWidth="1"/>
    <col min="3332" max="3332" width="13.42578125" style="25" customWidth="1"/>
    <col min="3333" max="3333" width="20.85546875" style="25" customWidth="1"/>
    <col min="3334" max="3335" width="16.140625" style="25" customWidth="1"/>
    <col min="3336" max="3336" width="35.7109375" style="25" customWidth="1"/>
    <col min="3337" max="3337" width="15.28515625" style="25" customWidth="1"/>
    <col min="3338" max="3338" width="34.5703125" style="25" customWidth="1"/>
    <col min="3339" max="3584" width="9.140625" style="25"/>
    <col min="3585" max="3585" width="8.7109375" style="25" customWidth="1"/>
    <col min="3586" max="3586" width="45.7109375" style="25" customWidth="1"/>
    <col min="3587" max="3587" width="13.5703125" style="25" customWidth="1"/>
    <col min="3588" max="3588" width="13.42578125" style="25" customWidth="1"/>
    <col min="3589" max="3589" width="20.85546875" style="25" customWidth="1"/>
    <col min="3590" max="3591" width="16.140625" style="25" customWidth="1"/>
    <col min="3592" max="3592" width="35.7109375" style="25" customWidth="1"/>
    <col min="3593" max="3593" width="15.28515625" style="25" customWidth="1"/>
    <col min="3594" max="3594" width="34.5703125" style="25" customWidth="1"/>
    <col min="3595" max="3840" width="9.140625" style="25"/>
    <col min="3841" max="3841" width="8.7109375" style="25" customWidth="1"/>
    <col min="3842" max="3842" width="45.7109375" style="25" customWidth="1"/>
    <col min="3843" max="3843" width="13.5703125" style="25" customWidth="1"/>
    <col min="3844" max="3844" width="13.42578125" style="25" customWidth="1"/>
    <col min="3845" max="3845" width="20.85546875" style="25" customWidth="1"/>
    <col min="3846" max="3847" width="16.140625" style="25" customWidth="1"/>
    <col min="3848" max="3848" width="35.7109375" style="25" customWidth="1"/>
    <col min="3849" max="3849" width="15.28515625" style="25" customWidth="1"/>
    <col min="3850" max="3850" width="34.5703125" style="25" customWidth="1"/>
    <col min="3851" max="4096" width="9.140625" style="25"/>
    <col min="4097" max="4097" width="8.7109375" style="25" customWidth="1"/>
    <col min="4098" max="4098" width="45.7109375" style="25" customWidth="1"/>
    <col min="4099" max="4099" width="13.5703125" style="25" customWidth="1"/>
    <col min="4100" max="4100" width="13.42578125" style="25" customWidth="1"/>
    <col min="4101" max="4101" width="20.85546875" style="25" customWidth="1"/>
    <col min="4102" max="4103" width="16.140625" style="25" customWidth="1"/>
    <col min="4104" max="4104" width="35.7109375" style="25" customWidth="1"/>
    <col min="4105" max="4105" width="15.28515625" style="25" customWidth="1"/>
    <col min="4106" max="4106" width="34.5703125" style="25" customWidth="1"/>
    <col min="4107" max="4352" width="9.140625" style="25"/>
    <col min="4353" max="4353" width="8.7109375" style="25" customWidth="1"/>
    <col min="4354" max="4354" width="45.7109375" style="25" customWidth="1"/>
    <col min="4355" max="4355" width="13.5703125" style="25" customWidth="1"/>
    <col min="4356" max="4356" width="13.42578125" style="25" customWidth="1"/>
    <col min="4357" max="4357" width="20.85546875" style="25" customWidth="1"/>
    <col min="4358" max="4359" width="16.140625" style="25" customWidth="1"/>
    <col min="4360" max="4360" width="35.7109375" style="25" customWidth="1"/>
    <col min="4361" max="4361" width="15.28515625" style="25" customWidth="1"/>
    <col min="4362" max="4362" width="34.5703125" style="25" customWidth="1"/>
    <col min="4363" max="4608" width="9.140625" style="25"/>
    <col min="4609" max="4609" width="8.7109375" style="25" customWidth="1"/>
    <col min="4610" max="4610" width="45.7109375" style="25" customWidth="1"/>
    <col min="4611" max="4611" width="13.5703125" style="25" customWidth="1"/>
    <col min="4612" max="4612" width="13.42578125" style="25" customWidth="1"/>
    <col min="4613" max="4613" width="20.85546875" style="25" customWidth="1"/>
    <col min="4614" max="4615" width="16.140625" style="25" customWidth="1"/>
    <col min="4616" max="4616" width="35.7109375" style="25" customWidth="1"/>
    <col min="4617" max="4617" width="15.28515625" style="25" customWidth="1"/>
    <col min="4618" max="4618" width="34.5703125" style="25" customWidth="1"/>
    <col min="4619" max="4864" width="9.140625" style="25"/>
    <col min="4865" max="4865" width="8.7109375" style="25" customWidth="1"/>
    <col min="4866" max="4866" width="45.7109375" style="25" customWidth="1"/>
    <col min="4867" max="4867" width="13.5703125" style="25" customWidth="1"/>
    <col min="4868" max="4868" width="13.42578125" style="25" customWidth="1"/>
    <col min="4869" max="4869" width="20.85546875" style="25" customWidth="1"/>
    <col min="4870" max="4871" width="16.140625" style="25" customWidth="1"/>
    <col min="4872" max="4872" width="35.7109375" style="25" customWidth="1"/>
    <col min="4873" max="4873" width="15.28515625" style="25" customWidth="1"/>
    <col min="4874" max="4874" width="34.5703125" style="25" customWidth="1"/>
    <col min="4875" max="5120" width="9.140625" style="25"/>
    <col min="5121" max="5121" width="8.7109375" style="25" customWidth="1"/>
    <col min="5122" max="5122" width="45.7109375" style="25" customWidth="1"/>
    <col min="5123" max="5123" width="13.5703125" style="25" customWidth="1"/>
    <col min="5124" max="5124" width="13.42578125" style="25" customWidth="1"/>
    <col min="5125" max="5125" width="20.85546875" style="25" customWidth="1"/>
    <col min="5126" max="5127" width="16.140625" style="25" customWidth="1"/>
    <col min="5128" max="5128" width="35.7109375" style="25" customWidth="1"/>
    <col min="5129" max="5129" width="15.28515625" style="25" customWidth="1"/>
    <col min="5130" max="5130" width="34.5703125" style="25" customWidth="1"/>
    <col min="5131" max="5376" width="9.140625" style="25"/>
    <col min="5377" max="5377" width="8.7109375" style="25" customWidth="1"/>
    <col min="5378" max="5378" width="45.7109375" style="25" customWidth="1"/>
    <col min="5379" max="5379" width="13.5703125" style="25" customWidth="1"/>
    <col min="5380" max="5380" width="13.42578125" style="25" customWidth="1"/>
    <col min="5381" max="5381" width="20.85546875" style="25" customWidth="1"/>
    <col min="5382" max="5383" width="16.140625" style="25" customWidth="1"/>
    <col min="5384" max="5384" width="35.7109375" style="25" customWidth="1"/>
    <col min="5385" max="5385" width="15.28515625" style="25" customWidth="1"/>
    <col min="5386" max="5386" width="34.5703125" style="25" customWidth="1"/>
    <col min="5387" max="5632" width="9.140625" style="25"/>
    <col min="5633" max="5633" width="8.7109375" style="25" customWidth="1"/>
    <col min="5634" max="5634" width="45.7109375" style="25" customWidth="1"/>
    <col min="5635" max="5635" width="13.5703125" style="25" customWidth="1"/>
    <col min="5636" max="5636" width="13.42578125" style="25" customWidth="1"/>
    <col min="5637" max="5637" width="20.85546875" style="25" customWidth="1"/>
    <col min="5638" max="5639" width="16.140625" style="25" customWidth="1"/>
    <col min="5640" max="5640" width="35.7109375" style="25" customWidth="1"/>
    <col min="5641" max="5641" width="15.28515625" style="25" customWidth="1"/>
    <col min="5642" max="5642" width="34.5703125" style="25" customWidth="1"/>
    <col min="5643" max="5888" width="9.140625" style="25"/>
    <col min="5889" max="5889" width="8.7109375" style="25" customWidth="1"/>
    <col min="5890" max="5890" width="45.7109375" style="25" customWidth="1"/>
    <col min="5891" max="5891" width="13.5703125" style="25" customWidth="1"/>
    <col min="5892" max="5892" width="13.42578125" style="25" customWidth="1"/>
    <col min="5893" max="5893" width="20.85546875" style="25" customWidth="1"/>
    <col min="5894" max="5895" width="16.140625" style="25" customWidth="1"/>
    <col min="5896" max="5896" width="35.7109375" style="25" customWidth="1"/>
    <col min="5897" max="5897" width="15.28515625" style="25" customWidth="1"/>
    <col min="5898" max="5898" width="34.5703125" style="25" customWidth="1"/>
    <col min="5899" max="6144" width="9.140625" style="25"/>
    <col min="6145" max="6145" width="8.7109375" style="25" customWidth="1"/>
    <col min="6146" max="6146" width="45.7109375" style="25" customWidth="1"/>
    <col min="6147" max="6147" width="13.5703125" style="25" customWidth="1"/>
    <col min="6148" max="6148" width="13.42578125" style="25" customWidth="1"/>
    <col min="6149" max="6149" width="20.85546875" style="25" customWidth="1"/>
    <col min="6150" max="6151" width="16.140625" style="25" customWidth="1"/>
    <col min="6152" max="6152" width="35.7109375" style="25" customWidth="1"/>
    <col min="6153" max="6153" width="15.28515625" style="25" customWidth="1"/>
    <col min="6154" max="6154" width="34.5703125" style="25" customWidth="1"/>
    <col min="6155" max="6400" width="9.140625" style="25"/>
    <col min="6401" max="6401" width="8.7109375" style="25" customWidth="1"/>
    <col min="6402" max="6402" width="45.7109375" style="25" customWidth="1"/>
    <col min="6403" max="6403" width="13.5703125" style="25" customWidth="1"/>
    <col min="6404" max="6404" width="13.42578125" style="25" customWidth="1"/>
    <col min="6405" max="6405" width="20.85546875" style="25" customWidth="1"/>
    <col min="6406" max="6407" width="16.140625" style="25" customWidth="1"/>
    <col min="6408" max="6408" width="35.7109375" style="25" customWidth="1"/>
    <col min="6409" max="6409" width="15.28515625" style="25" customWidth="1"/>
    <col min="6410" max="6410" width="34.5703125" style="25" customWidth="1"/>
    <col min="6411" max="6656" width="9.140625" style="25"/>
    <col min="6657" max="6657" width="8.7109375" style="25" customWidth="1"/>
    <col min="6658" max="6658" width="45.7109375" style="25" customWidth="1"/>
    <col min="6659" max="6659" width="13.5703125" style="25" customWidth="1"/>
    <col min="6660" max="6660" width="13.42578125" style="25" customWidth="1"/>
    <col min="6661" max="6661" width="20.85546875" style="25" customWidth="1"/>
    <col min="6662" max="6663" width="16.140625" style="25" customWidth="1"/>
    <col min="6664" max="6664" width="35.7109375" style="25" customWidth="1"/>
    <col min="6665" max="6665" width="15.28515625" style="25" customWidth="1"/>
    <col min="6666" max="6666" width="34.5703125" style="25" customWidth="1"/>
    <col min="6667" max="6912" width="9.140625" style="25"/>
    <col min="6913" max="6913" width="8.7109375" style="25" customWidth="1"/>
    <col min="6914" max="6914" width="45.7109375" style="25" customWidth="1"/>
    <col min="6915" max="6915" width="13.5703125" style="25" customWidth="1"/>
    <col min="6916" max="6916" width="13.42578125" style="25" customWidth="1"/>
    <col min="6917" max="6917" width="20.85546875" style="25" customWidth="1"/>
    <col min="6918" max="6919" width="16.140625" style="25" customWidth="1"/>
    <col min="6920" max="6920" width="35.7109375" style="25" customWidth="1"/>
    <col min="6921" max="6921" width="15.28515625" style="25" customWidth="1"/>
    <col min="6922" max="6922" width="34.5703125" style="25" customWidth="1"/>
    <col min="6923" max="7168" width="9.140625" style="25"/>
    <col min="7169" max="7169" width="8.7109375" style="25" customWidth="1"/>
    <col min="7170" max="7170" width="45.7109375" style="25" customWidth="1"/>
    <col min="7171" max="7171" width="13.5703125" style="25" customWidth="1"/>
    <col min="7172" max="7172" width="13.42578125" style="25" customWidth="1"/>
    <col min="7173" max="7173" width="20.85546875" style="25" customWidth="1"/>
    <col min="7174" max="7175" width="16.140625" style="25" customWidth="1"/>
    <col min="7176" max="7176" width="35.7109375" style="25" customWidth="1"/>
    <col min="7177" max="7177" width="15.28515625" style="25" customWidth="1"/>
    <col min="7178" max="7178" width="34.5703125" style="25" customWidth="1"/>
    <col min="7179" max="7424" width="9.140625" style="25"/>
    <col min="7425" max="7425" width="8.7109375" style="25" customWidth="1"/>
    <col min="7426" max="7426" width="45.7109375" style="25" customWidth="1"/>
    <col min="7427" max="7427" width="13.5703125" style="25" customWidth="1"/>
    <col min="7428" max="7428" width="13.42578125" style="25" customWidth="1"/>
    <col min="7429" max="7429" width="20.85546875" style="25" customWidth="1"/>
    <col min="7430" max="7431" width="16.140625" style="25" customWidth="1"/>
    <col min="7432" max="7432" width="35.7109375" style="25" customWidth="1"/>
    <col min="7433" max="7433" width="15.28515625" style="25" customWidth="1"/>
    <col min="7434" max="7434" width="34.5703125" style="25" customWidth="1"/>
    <col min="7435" max="7680" width="9.140625" style="25"/>
    <col min="7681" max="7681" width="8.7109375" style="25" customWidth="1"/>
    <col min="7682" max="7682" width="45.7109375" style="25" customWidth="1"/>
    <col min="7683" max="7683" width="13.5703125" style="25" customWidth="1"/>
    <col min="7684" max="7684" width="13.42578125" style="25" customWidth="1"/>
    <col min="7685" max="7685" width="20.85546875" style="25" customWidth="1"/>
    <col min="7686" max="7687" width="16.140625" style="25" customWidth="1"/>
    <col min="7688" max="7688" width="35.7109375" style="25" customWidth="1"/>
    <col min="7689" max="7689" width="15.28515625" style="25" customWidth="1"/>
    <col min="7690" max="7690" width="34.5703125" style="25" customWidth="1"/>
    <col min="7691" max="7936" width="9.140625" style="25"/>
    <col min="7937" max="7937" width="8.7109375" style="25" customWidth="1"/>
    <col min="7938" max="7938" width="45.7109375" style="25" customWidth="1"/>
    <col min="7939" max="7939" width="13.5703125" style="25" customWidth="1"/>
    <col min="7940" max="7940" width="13.42578125" style="25" customWidth="1"/>
    <col min="7941" max="7941" width="20.85546875" style="25" customWidth="1"/>
    <col min="7942" max="7943" width="16.140625" style="25" customWidth="1"/>
    <col min="7944" max="7944" width="35.7109375" style="25" customWidth="1"/>
    <col min="7945" max="7945" width="15.28515625" style="25" customWidth="1"/>
    <col min="7946" max="7946" width="34.5703125" style="25" customWidth="1"/>
    <col min="7947" max="8192" width="9.140625" style="25"/>
    <col min="8193" max="8193" width="8.7109375" style="25" customWidth="1"/>
    <col min="8194" max="8194" width="45.7109375" style="25" customWidth="1"/>
    <col min="8195" max="8195" width="13.5703125" style="25" customWidth="1"/>
    <col min="8196" max="8196" width="13.42578125" style="25" customWidth="1"/>
    <col min="8197" max="8197" width="20.85546875" style="25" customWidth="1"/>
    <col min="8198" max="8199" width="16.140625" style="25" customWidth="1"/>
    <col min="8200" max="8200" width="35.7109375" style="25" customWidth="1"/>
    <col min="8201" max="8201" width="15.28515625" style="25" customWidth="1"/>
    <col min="8202" max="8202" width="34.5703125" style="25" customWidth="1"/>
    <col min="8203" max="8448" width="9.140625" style="25"/>
    <col min="8449" max="8449" width="8.7109375" style="25" customWidth="1"/>
    <col min="8450" max="8450" width="45.7109375" style="25" customWidth="1"/>
    <col min="8451" max="8451" width="13.5703125" style="25" customWidth="1"/>
    <col min="8452" max="8452" width="13.42578125" style="25" customWidth="1"/>
    <col min="8453" max="8453" width="20.85546875" style="25" customWidth="1"/>
    <col min="8454" max="8455" width="16.140625" style="25" customWidth="1"/>
    <col min="8456" max="8456" width="35.7109375" style="25" customWidth="1"/>
    <col min="8457" max="8457" width="15.28515625" style="25" customWidth="1"/>
    <col min="8458" max="8458" width="34.5703125" style="25" customWidth="1"/>
    <col min="8459" max="8704" width="9.140625" style="25"/>
    <col min="8705" max="8705" width="8.7109375" style="25" customWidth="1"/>
    <col min="8706" max="8706" width="45.7109375" style="25" customWidth="1"/>
    <col min="8707" max="8707" width="13.5703125" style="25" customWidth="1"/>
    <col min="8708" max="8708" width="13.42578125" style="25" customWidth="1"/>
    <col min="8709" max="8709" width="20.85546875" style="25" customWidth="1"/>
    <col min="8710" max="8711" width="16.140625" style="25" customWidth="1"/>
    <col min="8712" max="8712" width="35.7109375" style="25" customWidth="1"/>
    <col min="8713" max="8713" width="15.28515625" style="25" customWidth="1"/>
    <col min="8714" max="8714" width="34.5703125" style="25" customWidth="1"/>
    <col min="8715" max="8960" width="9.140625" style="25"/>
    <col min="8961" max="8961" width="8.7109375" style="25" customWidth="1"/>
    <col min="8962" max="8962" width="45.7109375" style="25" customWidth="1"/>
    <col min="8963" max="8963" width="13.5703125" style="25" customWidth="1"/>
    <col min="8964" max="8964" width="13.42578125" style="25" customWidth="1"/>
    <col min="8965" max="8965" width="20.85546875" style="25" customWidth="1"/>
    <col min="8966" max="8967" width="16.140625" style="25" customWidth="1"/>
    <col min="8968" max="8968" width="35.7109375" style="25" customWidth="1"/>
    <col min="8969" max="8969" width="15.28515625" style="25" customWidth="1"/>
    <col min="8970" max="8970" width="34.5703125" style="25" customWidth="1"/>
    <col min="8971" max="9216" width="9.140625" style="25"/>
    <col min="9217" max="9217" width="8.7109375" style="25" customWidth="1"/>
    <col min="9218" max="9218" width="45.7109375" style="25" customWidth="1"/>
    <col min="9219" max="9219" width="13.5703125" style="25" customWidth="1"/>
    <col min="9220" max="9220" width="13.42578125" style="25" customWidth="1"/>
    <col min="9221" max="9221" width="20.85546875" style="25" customWidth="1"/>
    <col min="9222" max="9223" width="16.140625" style="25" customWidth="1"/>
    <col min="9224" max="9224" width="35.7109375" style="25" customWidth="1"/>
    <col min="9225" max="9225" width="15.28515625" style="25" customWidth="1"/>
    <col min="9226" max="9226" width="34.5703125" style="25" customWidth="1"/>
    <col min="9227" max="9472" width="9.140625" style="25"/>
    <col min="9473" max="9473" width="8.7109375" style="25" customWidth="1"/>
    <col min="9474" max="9474" width="45.7109375" style="25" customWidth="1"/>
    <col min="9475" max="9475" width="13.5703125" style="25" customWidth="1"/>
    <col min="9476" max="9476" width="13.42578125" style="25" customWidth="1"/>
    <col min="9477" max="9477" width="20.85546875" style="25" customWidth="1"/>
    <col min="9478" max="9479" width="16.140625" style="25" customWidth="1"/>
    <col min="9480" max="9480" width="35.7109375" style="25" customWidth="1"/>
    <col min="9481" max="9481" width="15.28515625" style="25" customWidth="1"/>
    <col min="9482" max="9482" width="34.5703125" style="25" customWidth="1"/>
    <col min="9483" max="9728" width="9.140625" style="25"/>
    <col min="9729" max="9729" width="8.7109375" style="25" customWidth="1"/>
    <col min="9730" max="9730" width="45.7109375" style="25" customWidth="1"/>
    <col min="9731" max="9731" width="13.5703125" style="25" customWidth="1"/>
    <col min="9732" max="9732" width="13.42578125" style="25" customWidth="1"/>
    <col min="9733" max="9733" width="20.85546875" style="25" customWidth="1"/>
    <col min="9734" max="9735" width="16.140625" style="25" customWidth="1"/>
    <col min="9736" max="9736" width="35.7109375" style="25" customWidth="1"/>
    <col min="9737" max="9737" width="15.28515625" style="25" customWidth="1"/>
    <col min="9738" max="9738" width="34.5703125" style="25" customWidth="1"/>
    <col min="9739" max="9984" width="9.140625" style="25"/>
    <col min="9985" max="9985" width="8.7109375" style="25" customWidth="1"/>
    <col min="9986" max="9986" width="45.7109375" style="25" customWidth="1"/>
    <col min="9987" max="9987" width="13.5703125" style="25" customWidth="1"/>
    <col min="9988" max="9988" width="13.42578125" style="25" customWidth="1"/>
    <col min="9989" max="9989" width="20.85546875" style="25" customWidth="1"/>
    <col min="9990" max="9991" width="16.140625" style="25" customWidth="1"/>
    <col min="9992" max="9992" width="35.7109375" style="25" customWidth="1"/>
    <col min="9993" max="9993" width="15.28515625" style="25" customWidth="1"/>
    <col min="9994" max="9994" width="34.5703125" style="25" customWidth="1"/>
    <col min="9995" max="10240" width="9.140625" style="25"/>
    <col min="10241" max="10241" width="8.7109375" style="25" customWidth="1"/>
    <col min="10242" max="10242" width="45.7109375" style="25" customWidth="1"/>
    <col min="10243" max="10243" width="13.5703125" style="25" customWidth="1"/>
    <col min="10244" max="10244" width="13.42578125" style="25" customWidth="1"/>
    <col min="10245" max="10245" width="20.85546875" style="25" customWidth="1"/>
    <col min="10246" max="10247" width="16.140625" style="25" customWidth="1"/>
    <col min="10248" max="10248" width="35.7109375" style="25" customWidth="1"/>
    <col min="10249" max="10249" width="15.28515625" style="25" customWidth="1"/>
    <col min="10250" max="10250" width="34.5703125" style="25" customWidth="1"/>
    <col min="10251" max="10496" width="9.140625" style="25"/>
    <col min="10497" max="10497" width="8.7109375" style="25" customWidth="1"/>
    <col min="10498" max="10498" width="45.7109375" style="25" customWidth="1"/>
    <col min="10499" max="10499" width="13.5703125" style="25" customWidth="1"/>
    <col min="10500" max="10500" width="13.42578125" style="25" customWidth="1"/>
    <col min="10501" max="10501" width="20.85546875" style="25" customWidth="1"/>
    <col min="10502" max="10503" width="16.140625" style="25" customWidth="1"/>
    <col min="10504" max="10504" width="35.7109375" style="25" customWidth="1"/>
    <col min="10505" max="10505" width="15.28515625" style="25" customWidth="1"/>
    <col min="10506" max="10506" width="34.5703125" style="25" customWidth="1"/>
    <col min="10507" max="10752" width="9.140625" style="25"/>
    <col min="10753" max="10753" width="8.7109375" style="25" customWidth="1"/>
    <col min="10754" max="10754" width="45.7109375" style="25" customWidth="1"/>
    <col min="10755" max="10755" width="13.5703125" style="25" customWidth="1"/>
    <col min="10756" max="10756" width="13.42578125" style="25" customWidth="1"/>
    <col min="10757" max="10757" width="20.85546875" style="25" customWidth="1"/>
    <col min="10758" max="10759" width="16.140625" style="25" customWidth="1"/>
    <col min="10760" max="10760" width="35.7109375" style="25" customWidth="1"/>
    <col min="10761" max="10761" width="15.28515625" style="25" customWidth="1"/>
    <col min="10762" max="10762" width="34.5703125" style="25" customWidth="1"/>
    <col min="10763" max="11008" width="9.140625" style="25"/>
    <col min="11009" max="11009" width="8.7109375" style="25" customWidth="1"/>
    <col min="11010" max="11010" width="45.7109375" style="25" customWidth="1"/>
    <col min="11011" max="11011" width="13.5703125" style="25" customWidth="1"/>
    <col min="11012" max="11012" width="13.42578125" style="25" customWidth="1"/>
    <col min="11013" max="11013" width="20.85546875" style="25" customWidth="1"/>
    <col min="11014" max="11015" width="16.140625" style="25" customWidth="1"/>
    <col min="11016" max="11016" width="35.7109375" style="25" customWidth="1"/>
    <col min="11017" max="11017" width="15.28515625" style="25" customWidth="1"/>
    <col min="11018" max="11018" width="34.5703125" style="25" customWidth="1"/>
    <col min="11019" max="11264" width="9.140625" style="25"/>
    <col min="11265" max="11265" width="8.7109375" style="25" customWidth="1"/>
    <col min="11266" max="11266" width="45.7109375" style="25" customWidth="1"/>
    <col min="11267" max="11267" width="13.5703125" style="25" customWidth="1"/>
    <col min="11268" max="11268" width="13.42578125" style="25" customWidth="1"/>
    <col min="11269" max="11269" width="20.85546875" style="25" customWidth="1"/>
    <col min="11270" max="11271" width="16.140625" style="25" customWidth="1"/>
    <col min="11272" max="11272" width="35.7109375" style="25" customWidth="1"/>
    <col min="11273" max="11273" width="15.28515625" style="25" customWidth="1"/>
    <col min="11274" max="11274" width="34.5703125" style="25" customWidth="1"/>
    <col min="11275" max="11520" width="9.140625" style="25"/>
    <col min="11521" max="11521" width="8.7109375" style="25" customWidth="1"/>
    <col min="11522" max="11522" width="45.7109375" style="25" customWidth="1"/>
    <col min="11523" max="11523" width="13.5703125" style="25" customWidth="1"/>
    <col min="11524" max="11524" width="13.42578125" style="25" customWidth="1"/>
    <col min="11525" max="11525" width="20.85546875" style="25" customWidth="1"/>
    <col min="11526" max="11527" width="16.140625" style="25" customWidth="1"/>
    <col min="11528" max="11528" width="35.7109375" style="25" customWidth="1"/>
    <col min="11529" max="11529" width="15.28515625" style="25" customWidth="1"/>
    <col min="11530" max="11530" width="34.5703125" style="25" customWidth="1"/>
    <col min="11531" max="11776" width="9.140625" style="25"/>
    <col min="11777" max="11777" width="8.7109375" style="25" customWidth="1"/>
    <col min="11778" max="11778" width="45.7109375" style="25" customWidth="1"/>
    <col min="11779" max="11779" width="13.5703125" style="25" customWidth="1"/>
    <col min="11780" max="11780" width="13.42578125" style="25" customWidth="1"/>
    <col min="11781" max="11781" width="20.85546875" style="25" customWidth="1"/>
    <col min="11782" max="11783" width="16.140625" style="25" customWidth="1"/>
    <col min="11784" max="11784" width="35.7109375" style="25" customWidth="1"/>
    <col min="11785" max="11785" width="15.28515625" style="25" customWidth="1"/>
    <col min="11786" max="11786" width="34.5703125" style="25" customWidth="1"/>
    <col min="11787" max="12032" width="9.140625" style="25"/>
    <col min="12033" max="12033" width="8.7109375" style="25" customWidth="1"/>
    <col min="12034" max="12034" width="45.7109375" style="25" customWidth="1"/>
    <col min="12035" max="12035" width="13.5703125" style="25" customWidth="1"/>
    <col min="12036" max="12036" width="13.42578125" style="25" customWidth="1"/>
    <col min="12037" max="12037" width="20.85546875" style="25" customWidth="1"/>
    <col min="12038" max="12039" width="16.140625" style="25" customWidth="1"/>
    <col min="12040" max="12040" width="35.7109375" style="25" customWidth="1"/>
    <col min="12041" max="12041" width="15.28515625" style="25" customWidth="1"/>
    <col min="12042" max="12042" width="34.5703125" style="25" customWidth="1"/>
    <col min="12043" max="12288" width="9.140625" style="25"/>
    <col min="12289" max="12289" width="8.7109375" style="25" customWidth="1"/>
    <col min="12290" max="12290" width="45.7109375" style="25" customWidth="1"/>
    <col min="12291" max="12291" width="13.5703125" style="25" customWidth="1"/>
    <col min="12292" max="12292" width="13.42578125" style="25" customWidth="1"/>
    <col min="12293" max="12293" width="20.85546875" style="25" customWidth="1"/>
    <col min="12294" max="12295" width="16.140625" style="25" customWidth="1"/>
    <col min="12296" max="12296" width="35.7109375" style="25" customWidth="1"/>
    <col min="12297" max="12297" width="15.28515625" style="25" customWidth="1"/>
    <col min="12298" max="12298" width="34.5703125" style="25" customWidth="1"/>
    <col min="12299" max="12544" width="9.140625" style="25"/>
    <col min="12545" max="12545" width="8.7109375" style="25" customWidth="1"/>
    <col min="12546" max="12546" width="45.7109375" style="25" customWidth="1"/>
    <col min="12547" max="12547" width="13.5703125" style="25" customWidth="1"/>
    <col min="12548" max="12548" width="13.42578125" style="25" customWidth="1"/>
    <col min="12549" max="12549" width="20.85546875" style="25" customWidth="1"/>
    <col min="12550" max="12551" width="16.140625" style="25" customWidth="1"/>
    <col min="12552" max="12552" width="35.7109375" style="25" customWidth="1"/>
    <col min="12553" max="12553" width="15.28515625" style="25" customWidth="1"/>
    <col min="12554" max="12554" width="34.5703125" style="25" customWidth="1"/>
    <col min="12555" max="12800" width="9.140625" style="25"/>
    <col min="12801" max="12801" width="8.7109375" style="25" customWidth="1"/>
    <col min="12802" max="12802" width="45.7109375" style="25" customWidth="1"/>
    <col min="12803" max="12803" width="13.5703125" style="25" customWidth="1"/>
    <col min="12804" max="12804" width="13.42578125" style="25" customWidth="1"/>
    <col min="12805" max="12805" width="20.85546875" style="25" customWidth="1"/>
    <col min="12806" max="12807" width="16.140625" style="25" customWidth="1"/>
    <col min="12808" max="12808" width="35.7109375" style="25" customWidth="1"/>
    <col min="12809" max="12809" width="15.28515625" style="25" customWidth="1"/>
    <col min="12810" max="12810" width="34.5703125" style="25" customWidth="1"/>
    <col min="12811" max="13056" width="9.140625" style="25"/>
    <col min="13057" max="13057" width="8.7109375" style="25" customWidth="1"/>
    <col min="13058" max="13058" width="45.7109375" style="25" customWidth="1"/>
    <col min="13059" max="13059" width="13.5703125" style="25" customWidth="1"/>
    <col min="13060" max="13060" width="13.42578125" style="25" customWidth="1"/>
    <col min="13061" max="13061" width="20.85546875" style="25" customWidth="1"/>
    <col min="13062" max="13063" width="16.140625" style="25" customWidth="1"/>
    <col min="13064" max="13064" width="35.7109375" style="25" customWidth="1"/>
    <col min="13065" max="13065" width="15.28515625" style="25" customWidth="1"/>
    <col min="13066" max="13066" width="34.5703125" style="25" customWidth="1"/>
    <col min="13067" max="13312" width="9.140625" style="25"/>
    <col min="13313" max="13313" width="8.7109375" style="25" customWidth="1"/>
    <col min="13314" max="13314" width="45.7109375" style="25" customWidth="1"/>
    <col min="13315" max="13315" width="13.5703125" style="25" customWidth="1"/>
    <col min="13316" max="13316" width="13.42578125" style="25" customWidth="1"/>
    <col min="13317" max="13317" width="20.85546875" style="25" customWidth="1"/>
    <col min="13318" max="13319" width="16.140625" style="25" customWidth="1"/>
    <col min="13320" max="13320" width="35.7109375" style="25" customWidth="1"/>
    <col min="13321" max="13321" width="15.28515625" style="25" customWidth="1"/>
    <col min="13322" max="13322" width="34.5703125" style="25" customWidth="1"/>
    <col min="13323" max="13568" width="9.140625" style="25"/>
    <col min="13569" max="13569" width="8.7109375" style="25" customWidth="1"/>
    <col min="13570" max="13570" width="45.7109375" style="25" customWidth="1"/>
    <col min="13571" max="13571" width="13.5703125" style="25" customWidth="1"/>
    <col min="13572" max="13572" width="13.42578125" style="25" customWidth="1"/>
    <col min="13573" max="13573" width="20.85546875" style="25" customWidth="1"/>
    <col min="13574" max="13575" width="16.140625" style="25" customWidth="1"/>
    <col min="13576" max="13576" width="35.7109375" style="25" customWidth="1"/>
    <col min="13577" max="13577" width="15.28515625" style="25" customWidth="1"/>
    <col min="13578" max="13578" width="34.5703125" style="25" customWidth="1"/>
    <col min="13579" max="13824" width="9.140625" style="25"/>
    <col min="13825" max="13825" width="8.7109375" style="25" customWidth="1"/>
    <col min="13826" max="13826" width="45.7109375" style="25" customWidth="1"/>
    <col min="13827" max="13827" width="13.5703125" style="25" customWidth="1"/>
    <col min="13828" max="13828" width="13.42578125" style="25" customWidth="1"/>
    <col min="13829" max="13829" width="20.85546875" style="25" customWidth="1"/>
    <col min="13830" max="13831" width="16.140625" style="25" customWidth="1"/>
    <col min="13832" max="13832" width="35.7109375" style="25" customWidth="1"/>
    <col min="13833" max="13833" width="15.28515625" style="25" customWidth="1"/>
    <col min="13834" max="13834" width="34.5703125" style="25" customWidth="1"/>
    <col min="13835" max="14080" width="9.140625" style="25"/>
    <col min="14081" max="14081" width="8.7109375" style="25" customWidth="1"/>
    <col min="14082" max="14082" width="45.7109375" style="25" customWidth="1"/>
    <col min="14083" max="14083" width="13.5703125" style="25" customWidth="1"/>
    <col min="14084" max="14084" width="13.42578125" style="25" customWidth="1"/>
    <col min="14085" max="14085" width="20.85546875" style="25" customWidth="1"/>
    <col min="14086" max="14087" width="16.140625" style="25" customWidth="1"/>
    <col min="14088" max="14088" width="35.7109375" style="25" customWidth="1"/>
    <col min="14089" max="14089" width="15.28515625" style="25" customWidth="1"/>
    <col min="14090" max="14090" width="34.5703125" style="25" customWidth="1"/>
    <col min="14091" max="14336" width="9.140625" style="25"/>
    <col min="14337" max="14337" width="8.7109375" style="25" customWidth="1"/>
    <col min="14338" max="14338" width="45.7109375" style="25" customWidth="1"/>
    <col min="14339" max="14339" width="13.5703125" style="25" customWidth="1"/>
    <col min="14340" max="14340" width="13.42578125" style="25" customWidth="1"/>
    <col min="14341" max="14341" width="20.85546875" style="25" customWidth="1"/>
    <col min="14342" max="14343" width="16.140625" style="25" customWidth="1"/>
    <col min="14344" max="14344" width="35.7109375" style="25" customWidth="1"/>
    <col min="14345" max="14345" width="15.28515625" style="25" customWidth="1"/>
    <col min="14346" max="14346" width="34.5703125" style="25" customWidth="1"/>
    <col min="14347" max="14592" width="9.140625" style="25"/>
    <col min="14593" max="14593" width="8.7109375" style="25" customWidth="1"/>
    <col min="14594" max="14594" width="45.7109375" style="25" customWidth="1"/>
    <col min="14595" max="14595" width="13.5703125" style="25" customWidth="1"/>
    <col min="14596" max="14596" width="13.42578125" style="25" customWidth="1"/>
    <col min="14597" max="14597" width="20.85546875" style="25" customWidth="1"/>
    <col min="14598" max="14599" width="16.140625" style="25" customWidth="1"/>
    <col min="14600" max="14600" width="35.7109375" style="25" customWidth="1"/>
    <col min="14601" max="14601" width="15.28515625" style="25" customWidth="1"/>
    <col min="14602" max="14602" width="34.5703125" style="25" customWidth="1"/>
    <col min="14603" max="14848" width="9.140625" style="25"/>
    <col min="14849" max="14849" width="8.7109375" style="25" customWidth="1"/>
    <col min="14850" max="14850" width="45.7109375" style="25" customWidth="1"/>
    <col min="14851" max="14851" width="13.5703125" style="25" customWidth="1"/>
    <col min="14852" max="14852" width="13.42578125" style="25" customWidth="1"/>
    <col min="14853" max="14853" width="20.85546875" style="25" customWidth="1"/>
    <col min="14854" max="14855" width="16.140625" style="25" customWidth="1"/>
    <col min="14856" max="14856" width="35.7109375" style="25" customWidth="1"/>
    <col min="14857" max="14857" width="15.28515625" style="25" customWidth="1"/>
    <col min="14858" max="14858" width="34.5703125" style="25" customWidth="1"/>
    <col min="14859" max="15104" width="9.140625" style="25"/>
    <col min="15105" max="15105" width="8.7109375" style="25" customWidth="1"/>
    <col min="15106" max="15106" width="45.7109375" style="25" customWidth="1"/>
    <col min="15107" max="15107" width="13.5703125" style="25" customWidth="1"/>
    <col min="15108" max="15108" width="13.42578125" style="25" customWidth="1"/>
    <col min="15109" max="15109" width="20.85546875" style="25" customWidth="1"/>
    <col min="15110" max="15111" width="16.140625" style="25" customWidth="1"/>
    <col min="15112" max="15112" width="35.7109375" style="25" customWidth="1"/>
    <col min="15113" max="15113" width="15.28515625" style="25" customWidth="1"/>
    <col min="15114" max="15114" width="34.5703125" style="25" customWidth="1"/>
    <col min="15115" max="15360" width="9.140625" style="25"/>
    <col min="15361" max="15361" width="8.7109375" style="25" customWidth="1"/>
    <col min="15362" max="15362" width="45.7109375" style="25" customWidth="1"/>
    <col min="15363" max="15363" width="13.5703125" style="25" customWidth="1"/>
    <col min="15364" max="15364" width="13.42578125" style="25" customWidth="1"/>
    <col min="15365" max="15365" width="20.85546875" style="25" customWidth="1"/>
    <col min="15366" max="15367" width="16.140625" style="25" customWidth="1"/>
    <col min="15368" max="15368" width="35.7109375" style="25" customWidth="1"/>
    <col min="15369" max="15369" width="15.28515625" style="25" customWidth="1"/>
    <col min="15370" max="15370" width="34.5703125" style="25" customWidth="1"/>
    <col min="15371" max="15616" width="9.140625" style="25"/>
    <col min="15617" max="15617" width="8.7109375" style="25" customWidth="1"/>
    <col min="15618" max="15618" width="45.7109375" style="25" customWidth="1"/>
    <col min="15619" max="15619" width="13.5703125" style="25" customWidth="1"/>
    <col min="15620" max="15620" width="13.42578125" style="25" customWidth="1"/>
    <col min="15621" max="15621" width="20.85546875" style="25" customWidth="1"/>
    <col min="15622" max="15623" width="16.140625" style="25" customWidth="1"/>
    <col min="15624" max="15624" width="35.7109375" style="25" customWidth="1"/>
    <col min="15625" max="15625" width="15.28515625" style="25" customWidth="1"/>
    <col min="15626" max="15626" width="34.5703125" style="25" customWidth="1"/>
    <col min="15627" max="15872" width="9.140625" style="25"/>
    <col min="15873" max="15873" width="8.7109375" style="25" customWidth="1"/>
    <col min="15874" max="15874" width="45.7109375" style="25" customWidth="1"/>
    <col min="15875" max="15875" width="13.5703125" style="25" customWidth="1"/>
    <col min="15876" max="15876" width="13.42578125" style="25" customWidth="1"/>
    <col min="15877" max="15877" width="20.85546875" style="25" customWidth="1"/>
    <col min="15878" max="15879" width="16.140625" style="25" customWidth="1"/>
    <col min="15880" max="15880" width="35.7109375" style="25" customWidth="1"/>
    <col min="15881" max="15881" width="15.28515625" style="25" customWidth="1"/>
    <col min="15882" max="15882" width="34.5703125" style="25" customWidth="1"/>
    <col min="15883" max="16128" width="9.140625" style="25"/>
    <col min="16129" max="16129" width="8.7109375" style="25" customWidth="1"/>
    <col min="16130" max="16130" width="45.7109375" style="25" customWidth="1"/>
    <col min="16131" max="16131" width="13.5703125" style="25" customWidth="1"/>
    <col min="16132" max="16132" width="13.42578125" style="25" customWidth="1"/>
    <col min="16133" max="16133" width="20.85546875" style="25" customWidth="1"/>
    <col min="16134" max="16135" width="16.140625" style="25" customWidth="1"/>
    <col min="16136" max="16136" width="35.7109375" style="25" customWidth="1"/>
    <col min="16137" max="16137" width="15.28515625" style="25" customWidth="1"/>
    <col min="16138" max="16138" width="34.5703125" style="25" customWidth="1"/>
    <col min="16139" max="16384" width="9.140625" style="25"/>
  </cols>
  <sheetData>
    <row r="1" spans="1:10" ht="18.75" x14ac:dyDescent="0.3">
      <c r="A1" s="202"/>
      <c r="B1" s="95"/>
      <c r="C1" s="95"/>
      <c r="D1" s="95"/>
      <c r="E1" s="95"/>
      <c r="F1" s="95"/>
      <c r="G1" s="95"/>
      <c r="H1" s="2769" t="s">
        <v>256</v>
      </c>
      <c r="I1" s="2769"/>
      <c r="J1" s="2769"/>
    </row>
    <row r="2" spans="1:10" ht="18" customHeight="1" x14ac:dyDescent="0.3">
      <c r="A2" s="202"/>
      <c r="B2" s="95"/>
      <c r="C2" s="95"/>
      <c r="D2" s="95"/>
      <c r="E2" s="95"/>
      <c r="F2" s="95"/>
      <c r="G2" s="95"/>
      <c r="H2" s="3000" t="s">
        <v>257</v>
      </c>
      <c r="I2" s="3000"/>
      <c r="J2" s="3000"/>
    </row>
    <row r="3" spans="1:10" ht="18.75" x14ac:dyDescent="0.3">
      <c r="A3" s="2771" t="s">
        <v>1472</v>
      </c>
      <c r="B3" s="2771"/>
      <c r="C3" s="2771"/>
      <c r="D3" s="2771"/>
      <c r="E3" s="2771"/>
      <c r="F3" s="2771"/>
      <c r="G3" s="2771"/>
      <c r="H3" s="2771"/>
      <c r="I3" s="2771"/>
      <c r="J3" s="2771"/>
    </row>
    <row r="4" spans="1:10" ht="18.75" x14ac:dyDescent="0.3">
      <c r="A4" s="2771" t="s">
        <v>258</v>
      </c>
      <c r="B4" s="2771"/>
      <c r="C4" s="2771"/>
      <c r="D4" s="2771"/>
      <c r="E4" s="2771"/>
      <c r="F4" s="2771"/>
      <c r="G4" s="2771"/>
      <c r="H4" s="2771"/>
      <c r="I4" s="2771"/>
      <c r="J4" s="2771"/>
    </row>
    <row r="5" spans="1:10" ht="18.75" x14ac:dyDescent="0.3">
      <c r="A5" s="2771" t="s">
        <v>386</v>
      </c>
      <c r="B5" s="2771"/>
      <c r="C5" s="2771"/>
      <c r="D5" s="2771"/>
      <c r="E5" s="2771"/>
      <c r="F5" s="2771"/>
      <c r="G5" s="2771"/>
      <c r="H5" s="2771"/>
      <c r="I5" s="2771"/>
      <c r="J5" s="2771"/>
    </row>
    <row r="6" spans="1:10" ht="18.75" x14ac:dyDescent="0.3">
      <c r="A6" s="2771" t="s">
        <v>1473</v>
      </c>
      <c r="B6" s="2771"/>
      <c r="C6" s="2771"/>
      <c r="D6" s="2771"/>
      <c r="E6" s="2771"/>
      <c r="F6" s="2771"/>
      <c r="G6" s="2771"/>
      <c r="H6" s="2771"/>
      <c r="I6" s="2771"/>
      <c r="J6" s="2771"/>
    </row>
    <row r="7" spans="1:10" ht="18.75" hidden="1" x14ac:dyDescent="0.3">
      <c r="A7" s="202" t="s">
        <v>259</v>
      </c>
      <c r="B7" s="95"/>
      <c r="C7" s="95"/>
      <c r="D7" s="95"/>
      <c r="E7" s="95"/>
      <c r="F7" s="95"/>
      <c r="G7" s="95"/>
      <c r="H7" s="203"/>
      <c r="I7" s="95"/>
      <c r="J7" s="203"/>
    </row>
    <row r="8" spans="1:10" ht="18.75" hidden="1" x14ac:dyDescent="0.3">
      <c r="A8" s="202"/>
      <c r="B8" s="95"/>
      <c r="C8" s="95"/>
      <c r="D8" s="95"/>
      <c r="E8" s="95"/>
      <c r="F8" s="95"/>
      <c r="G8" s="95"/>
      <c r="H8" s="203"/>
      <c r="I8" s="95"/>
      <c r="J8" s="203"/>
    </row>
    <row r="9" spans="1:10" ht="18.75" x14ac:dyDescent="0.3">
      <c r="A9" s="202"/>
      <c r="B9" s="95"/>
      <c r="C9" s="95"/>
      <c r="D9" s="95"/>
      <c r="E9" s="95"/>
      <c r="F9" s="95"/>
      <c r="G9" s="95"/>
      <c r="H9" s="203"/>
      <c r="I9" s="95"/>
      <c r="J9" s="203"/>
    </row>
    <row r="10" spans="1:10" ht="52.5" customHeight="1" x14ac:dyDescent="0.25">
      <c r="A10" s="2767" t="s">
        <v>1</v>
      </c>
      <c r="B10" s="2767" t="s">
        <v>260</v>
      </c>
      <c r="C10" s="2767" t="s">
        <v>261</v>
      </c>
      <c r="D10" s="2767"/>
      <c r="E10" s="2767" t="s">
        <v>262</v>
      </c>
      <c r="F10" s="2767" t="s">
        <v>1474</v>
      </c>
      <c r="G10" s="2767"/>
      <c r="H10" s="2768" t="s">
        <v>263</v>
      </c>
      <c r="I10" s="2767" t="s">
        <v>4</v>
      </c>
      <c r="J10" s="2767" t="s">
        <v>264</v>
      </c>
    </row>
    <row r="11" spans="1:10" ht="214.5" customHeight="1" x14ac:dyDescent="0.25">
      <c r="A11" s="2767"/>
      <c r="B11" s="2767"/>
      <c r="C11" s="141" t="s">
        <v>265</v>
      </c>
      <c r="D11" s="141" t="s">
        <v>266</v>
      </c>
      <c r="E11" s="2767"/>
      <c r="F11" s="1178" t="s">
        <v>265</v>
      </c>
      <c r="G11" s="1178" t="s">
        <v>266</v>
      </c>
      <c r="H11" s="2738"/>
      <c r="I11" s="2767"/>
      <c r="J11" s="2767"/>
    </row>
    <row r="12" spans="1:10" s="27" customFormat="1" ht="24" customHeight="1" x14ac:dyDescent="0.25">
      <c r="A12" s="204">
        <v>1</v>
      </c>
      <c r="B12" s="204">
        <v>2</v>
      </c>
      <c r="C12" s="204">
        <v>3</v>
      </c>
      <c r="D12" s="204"/>
      <c r="E12" s="204">
        <v>4</v>
      </c>
      <c r="F12" s="808">
        <v>5</v>
      </c>
      <c r="G12" s="808">
        <v>6</v>
      </c>
      <c r="H12" s="204">
        <v>7</v>
      </c>
      <c r="I12" s="204">
        <v>8</v>
      </c>
      <c r="J12" s="204">
        <v>9</v>
      </c>
    </row>
    <row r="13" spans="1:10" s="27" customFormat="1" ht="17.25" hidden="1" customHeight="1" x14ac:dyDescent="0.25">
      <c r="A13" s="2758" t="s">
        <v>9</v>
      </c>
      <c r="B13" s="2759" t="s">
        <v>714</v>
      </c>
      <c r="C13" s="2760">
        <v>510</v>
      </c>
      <c r="D13" s="2760" t="s">
        <v>244</v>
      </c>
      <c r="E13" s="205" t="s">
        <v>15</v>
      </c>
      <c r="F13" s="206">
        <f>F15+F14</f>
        <v>70000</v>
      </c>
      <c r="G13" s="206">
        <f>G15</f>
        <v>0</v>
      </c>
      <c r="H13" s="2761" t="s">
        <v>715</v>
      </c>
      <c r="I13" s="143">
        <f t="shared" ref="I13:I18" si="0">G13/F13*100</f>
        <v>0</v>
      </c>
      <c r="J13" s="2762" t="s">
        <v>720</v>
      </c>
    </row>
    <row r="14" spans="1:10" s="27" customFormat="1" ht="75" hidden="1" x14ac:dyDescent="0.25">
      <c r="A14" s="2758"/>
      <c r="B14" s="2759"/>
      <c r="C14" s="2760"/>
      <c r="D14" s="2760"/>
      <c r="E14" s="205" t="s">
        <v>16</v>
      </c>
      <c r="F14" s="398">
        <v>66500</v>
      </c>
      <c r="G14" s="206">
        <v>0</v>
      </c>
      <c r="H14" s="2761"/>
      <c r="I14" s="143">
        <v>0</v>
      </c>
      <c r="J14" s="2762"/>
    </row>
    <row r="15" spans="1:10" ht="75" hidden="1" customHeight="1" x14ac:dyDescent="0.25">
      <c r="A15" s="2758"/>
      <c r="B15" s="2759"/>
      <c r="C15" s="2760"/>
      <c r="D15" s="2760"/>
      <c r="E15" s="205" t="s">
        <v>19</v>
      </c>
      <c r="F15" s="398">
        <v>3500</v>
      </c>
      <c r="G15" s="521">
        <v>0</v>
      </c>
      <c r="H15" s="2761"/>
      <c r="I15" s="143">
        <f t="shared" si="0"/>
        <v>0</v>
      </c>
      <c r="J15" s="2762"/>
    </row>
    <row r="16" spans="1:10" ht="18.75" hidden="1" customHeight="1" x14ac:dyDescent="0.25">
      <c r="A16" s="2758" t="s">
        <v>12</v>
      </c>
      <c r="B16" s="2759" t="s">
        <v>716</v>
      </c>
      <c r="C16" s="2749">
        <v>250</v>
      </c>
      <c r="D16" s="2749" t="str">
        <f>D13</f>
        <v>-</v>
      </c>
      <c r="E16" s="205" t="s">
        <v>15</v>
      </c>
      <c r="F16" s="398">
        <f>F17+F18</f>
        <v>100000</v>
      </c>
      <c r="G16" s="399">
        <f>G17+G18</f>
        <v>6.1</v>
      </c>
      <c r="H16" s="2761" t="s">
        <v>717</v>
      </c>
      <c r="I16" s="143">
        <f t="shared" si="0"/>
        <v>6.0999999999999995E-3</v>
      </c>
      <c r="J16" s="2762" t="s">
        <v>718</v>
      </c>
    </row>
    <row r="17" spans="1:10" ht="72" hidden="1" customHeight="1" x14ac:dyDescent="0.25">
      <c r="A17" s="2758"/>
      <c r="B17" s="2759"/>
      <c r="C17" s="2750"/>
      <c r="D17" s="2750"/>
      <c r="E17" s="205" t="s">
        <v>16</v>
      </c>
      <c r="F17" s="398">
        <v>61000</v>
      </c>
      <c r="G17" s="398">
        <v>0</v>
      </c>
      <c r="H17" s="2761"/>
      <c r="I17" s="142">
        <f t="shared" si="0"/>
        <v>0</v>
      </c>
      <c r="J17" s="2762"/>
    </row>
    <row r="18" spans="1:10" ht="73.5" hidden="1" customHeight="1" x14ac:dyDescent="0.25">
      <c r="A18" s="2758"/>
      <c r="B18" s="2759"/>
      <c r="C18" s="2751"/>
      <c r="D18" s="2751"/>
      <c r="E18" s="205" t="s">
        <v>19</v>
      </c>
      <c r="F18" s="398">
        <v>39000</v>
      </c>
      <c r="G18" s="398">
        <v>6.1</v>
      </c>
      <c r="H18" s="2761"/>
      <c r="I18" s="142">
        <f t="shared" si="0"/>
        <v>1.5641025641025638E-2</v>
      </c>
      <c r="J18" s="2762"/>
    </row>
    <row r="19" spans="1:10" ht="14.25" hidden="1" customHeight="1" x14ac:dyDescent="0.3">
      <c r="A19" s="2745" t="s">
        <v>14</v>
      </c>
      <c r="B19" s="2746" t="s">
        <v>719</v>
      </c>
      <c r="C19" s="2749">
        <v>250</v>
      </c>
      <c r="D19" s="2760" t="str">
        <f>D16</f>
        <v>-</v>
      </c>
      <c r="E19" s="368" t="s">
        <v>15</v>
      </c>
      <c r="F19" s="398">
        <f>F20+F21</f>
        <v>215042.79</v>
      </c>
      <c r="G19" s="398">
        <f>G20+G21</f>
        <v>0</v>
      </c>
      <c r="H19" s="2761" t="s">
        <v>715</v>
      </c>
      <c r="I19" s="142">
        <v>0</v>
      </c>
      <c r="J19" s="2762" t="s">
        <v>720</v>
      </c>
    </row>
    <row r="20" spans="1:10" ht="75" hidden="1" x14ac:dyDescent="0.25">
      <c r="A20" s="2731"/>
      <c r="B20" s="2747"/>
      <c r="C20" s="2750"/>
      <c r="D20" s="2760"/>
      <c r="E20" s="205" t="s">
        <v>16</v>
      </c>
      <c r="F20" s="398">
        <v>127821.21</v>
      </c>
      <c r="G20" s="398">
        <v>0</v>
      </c>
      <c r="H20" s="2761"/>
      <c r="I20" s="142">
        <v>0</v>
      </c>
      <c r="J20" s="2762"/>
    </row>
    <row r="21" spans="1:10" ht="93.75" hidden="1" x14ac:dyDescent="0.25">
      <c r="A21" s="2732"/>
      <c r="B21" s="2748"/>
      <c r="C21" s="2751"/>
      <c r="D21" s="2760"/>
      <c r="E21" s="205" t="s">
        <v>19</v>
      </c>
      <c r="F21" s="398">
        <v>87221.58</v>
      </c>
      <c r="G21" s="398">
        <v>0</v>
      </c>
      <c r="H21" s="2761"/>
      <c r="I21" s="142">
        <v>0</v>
      </c>
      <c r="J21" s="2762"/>
    </row>
    <row r="22" spans="1:10" ht="18.75" hidden="1" customHeight="1" x14ac:dyDescent="0.25">
      <c r="A22" s="2745" t="s">
        <v>111</v>
      </c>
      <c r="B22" s="2746" t="s">
        <v>721</v>
      </c>
      <c r="C22" s="2749">
        <v>320</v>
      </c>
      <c r="D22" s="2760" t="str">
        <f>D19</f>
        <v>-</v>
      </c>
      <c r="E22" s="205" t="s">
        <v>15</v>
      </c>
      <c r="F22" s="398">
        <f>F23+F24</f>
        <v>212673</v>
      </c>
      <c r="G22" s="398">
        <f>G23+G24</f>
        <v>0</v>
      </c>
      <c r="H22" s="2761" t="s">
        <v>722</v>
      </c>
      <c r="I22" s="142">
        <v>0</v>
      </c>
      <c r="J22" s="2762" t="s">
        <v>1667</v>
      </c>
    </row>
    <row r="23" spans="1:10" ht="75" hidden="1" x14ac:dyDescent="0.25">
      <c r="A23" s="2731"/>
      <c r="B23" s="2747"/>
      <c r="C23" s="2750"/>
      <c r="D23" s="2760"/>
      <c r="E23" s="205" t="s">
        <v>16</v>
      </c>
      <c r="F23" s="398">
        <v>202040</v>
      </c>
      <c r="G23" s="398">
        <v>0</v>
      </c>
      <c r="H23" s="2761"/>
      <c r="I23" s="142">
        <v>0</v>
      </c>
      <c r="J23" s="2762"/>
    </row>
    <row r="24" spans="1:10" ht="93.75" hidden="1" x14ac:dyDescent="0.25">
      <c r="A24" s="2732"/>
      <c r="B24" s="2748"/>
      <c r="C24" s="2751"/>
      <c r="D24" s="2760"/>
      <c r="E24" s="205" t="s">
        <v>19</v>
      </c>
      <c r="F24" s="398">
        <v>10633</v>
      </c>
      <c r="G24" s="398">
        <v>0</v>
      </c>
      <c r="H24" s="2761"/>
      <c r="I24" s="142">
        <v>0</v>
      </c>
      <c r="J24" s="2762"/>
    </row>
    <row r="25" spans="1:10" ht="18.75" hidden="1" customHeight="1" x14ac:dyDescent="0.25">
      <c r="A25" s="2745" t="s">
        <v>118</v>
      </c>
      <c r="B25" s="2746" t="s">
        <v>397</v>
      </c>
      <c r="C25" s="2749">
        <v>290</v>
      </c>
      <c r="D25" s="2760" t="str">
        <f>D22</f>
        <v>-</v>
      </c>
      <c r="E25" s="205" t="s">
        <v>15</v>
      </c>
      <c r="F25" s="398">
        <f>F26+F27</f>
        <v>267913.64</v>
      </c>
      <c r="G25" s="398">
        <f>G26+G27</f>
        <v>57847.09</v>
      </c>
      <c r="H25" s="2761" t="s">
        <v>724</v>
      </c>
      <c r="I25" s="142">
        <f>G25/F25*100</f>
        <v>21.591692755919407</v>
      </c>
      <c r="J25" s="2762"/>
    </row>
    <row r="26" spans="1:10" ht="75" hidden="1" x14ac:dyDescent="0.25">
      <c r="A26" s="2731"/>
      <c r="B26" s="2747"/>
      <c r="C26" s="2750"/>
      <c r="D26" s="2760"/>
      <c r="E26" s="205" t="s">
        <v>16</v>
      </c>
      <c r="F26" s="398">
        <v>247051.56</v>
      </c>
      <c r="G26" s="398">
        <v>54954.74</v>
      </c>
      <c r="H26" s="2761"/>
      <c r="I26" s="142">
        <f t="shared" ref="I26:I27" si="1">G26/F26*100</f>
        <v>22.244239218728268</v>
      </c>
      <c r="J26" s="2762"/>
    </row>
    <row r="27" spans="1:10" ht="72.75" hidden="1" customHeight="1" x14ac:dyDescent="0.25">
      <c r="A27" s="2732"/>
      <c r="B27" s="2748"/>
      <c r="C27" s="2751"/>
      <c r="D27" s="2760"/>
      <c r="E27" s="205" t="s">
        <v>19</v>
      </c>
      <c r="F27" s="398">
        <v>20862.080000000002</v>
      </c>
      <c r="G27" s="398">
        <v>2892.35</v>
      </c>
      <c r="H27" s="2761"/>
      <c r="I27" s="142">
        <f t="shared" si="1"/>
        <v>13.864149691689418</v>
      </c>
      <c r="J27" s="2762"/>
    </row>
    <row r="28" spans="1:10" ht="26.25" hidden="1" customHeight="1" x14ac:dyDescent="0.25">
      <c r="A28" s="2745" t="s">
        <v>122</v>
      </c>
      <c r="B28" s="2746" t="s">
        <v>725</v>
      </c>
      <c r="C28" s="2749">
        <v>400</v>
      </c>
      <c r="D28" s="2749"/>
      <c r="E28" s="205" t="s">
        <v>15</v>
      </c>
      <c r="F28" s="398">
        <f>F29</f>
        <v>10000</v>
      </c>
      <c r="G28" s="398">
        <v>0</v>
      </c>
      <c r="H28" s="2745"/>
      <c r="I28" s="142">
        <v>0</v>
      </c>
      <c r="J28" s="2762" t="s">
        <v>922</v>
      </c>
    </row>
    <row r="29" spans="1:10" ht="80.25" hidden="1" customHeight="1" x14ac:dyDescent="0.25">
      <c r="A29" s="2732"/>
      <c r="B29" s="2748"/>
      <c r="C29" s="2751"/>
      <c r="D29" s="2751"/>
      <c r="E29" s="205" t="s">
        <v>19</v>
      </c>
      <c r="F29" s="398">
        <v>10000</v>
      </c>
      <c r="G29" s="398">
        <v>0</v>
      </c>
      <c r="H29" s="2732"/>
      <c r="I29" s="142">
        <v>0</v>
      </c>
      <c r="J29" s="2762"/>
    </row>
    <row r="30" spans="1:10" ht="28.5" hidden="1" customHeight="1" x14ac:dyDescent="0.25">
      <c r="A30" s="2745" t="s">
        <v>127</v>
      </c>
      <c r="B30" s="2752" t="s">
        <v>726</v>
      </c>
      <c r="C30" s="2764"/>
      <c r="D30" s="2749"/>
      <c r="E30" s="205" t="s">
        <v>15</v>
      </c>
      <c r="F30" s="398">
        <f>F31</f>
        <v>10538.55</v>
      </c>
      <c r="G30" s="398">
        <f>G31</f>
        <v>6.1</v>
      </c>
      <c r="H30" s="2761" t="s">
        <v>727</v>
      </c>
      <c r="I30" s="142">
        <f>G30/F30*100</f>
        <v>5.7882725801936701E-2</v>
      </c>
      <c r="J30" s="2762" t="s">
        <v>720</v>
      </c>
    </row>
    <row r="31" spans="1:10" ht="84" hidden="1" customHeight="1" x14ac:dyDescent="0.25">
      <c r="A31" s="2732"/>
      <c r="B31" s="2754"/>
      <c r="C31" s="2766"/>
      <c r="D31" s="2751"/>
      <c r="E31" s="205" t="s">
        <v>19</v>
      </c>
      <c r="F31" s="398">
        <v>10538.55</v>
      </c>
      <c r="G31" s="398">
        <v>6.1</v>
      </c>
      <c r="H31" s="2761"/>
      <c r="I31" s="142">
        <f>G31/F31*100</f>
        <v>5.7882725801936701E-2</v>
      </c>
      <c r="J31" s="2762"/>
    </row>
    <row r="32" spans="1:10" ht="31.5" hidden="1" customHeight="1" x14ac:dyDescent="0.25">
      <c r="A32" s="2745" t="s">
        <v>132</v>
      </c>
      <c r="B32" s="2752" t="s">
        <v>415</v>
      </c>
      <c r="C32" s="2764" t="s">
        <v>728</v>
      </c>
      <c r="D32" s="2749"/>
      <c r="E32" s="205" t="s">
        <v>15</v>
      </c>
      <c r="F32" s="398">
        <f>F33+F34</f>
        <v>302500</v>
      </c>
      <c r="G32" s="398">
        <f>G34</f>
        <v>41</v>
      </c>
      <c r="H32" s="2752" t="s">
        <v>729</v>
      </c>
      <c r="I32" s="142">
        <f>G32/F32*100</f>
        <v>1.3553719008264464E-2</v>
      </c>
      <c r="J32" s="2762" t="s">
        <v>730</v>
      </c>
    </row>
    <row r="33" spans="1:11" ht="79.5" hidden="1" customHeight="1" x14ac:dyDescent="0.25">
      <c r="A33" s="2731"/>
      <c r="B33" s="2753"/>
      <c r="C33" s="2765"/>
      <c r="D33" s="2750"/>
      <c r="E33" s="205" t="s">
        <v>16</v>
      </c>
      <c r="F33" s="398">
        <v>189062.5</v>
      </c>
      <c r="G33" s="398">
        <v>0</v>
      </c>
      <c r="H33" s="2753"/>
      <c r="I33" s="142">
        <f t="shared" ref="I33:I34" si="2">G33/F33*100</f>
        <v>0</v>
      </c>
      <c r="J33" s="2762"/>
    </row>
    <row r="34" spans="1:11" ht="96.75" hidden="1" customHeight="1" x14ac:dyDescent="0.25">
      <c r="A34" s="2732"/>
      <c r="B34" s="2754"/>
      <c r="C34" s="2766"/>
      <c r="D34" s="2751"/>
      <c r="E34" s="205" t="s">
        <v>19</v>
      </c>
      <c r="F34" s="398">
        <v>113437.5</v>
      </c>
      <c r="G34" s="398">
        <v>41</v>
      </c>
      <c r="H34" s="2754"/>
      <c r="I34" s="142">
        <f t="shared" si="2"/>
        <v>3.6143250688705233E-2</v>
      </c>
      <c r="J34" s="2762"/>
    </row>
    <row r="35" spans="1:11" ht="24" hidden="1" customHeight="1" x14ac:dyDescent="0.25">
      <c r="A35" s="2745" t="s">
        <v>140</v>
      </c>
      <c r="B35" s="2746" t="s">
        <v>731</v>
      </c>
      <c r="C35" s="2749">
        <v>200</v>
      </c>
      <c r="D35" s="2749" t="s">
        <v>244</v>
      </c>
      <c r="E35" s="205" t="s">
        <v>15</v>
      </c>
      <c r="F35" s="398">
        <f>F37+F36</f>
        <v>440000</v>
      </c>
      <c r="G35" s="398">
        <f>G37+G36</f>
        <v>39063.199999999997</v>
      </c>
      <c r="H35" s="2752" t="s">
        <v>597</v>
      </c>
      <c r="I35" s="142">
        <f t="shared" ref="I35:I41" si="3">G35/F35*100</f>
        <v>8.8780000000000001</v>
      </c>
      <c r="J35" s="2585"/>
    </row>
    <row r="36" spans="1:11" ht="79.5" hidden="1" customHeight="1" x14ac:dyDescent="0.25">
      <c r="A36" s="2731"/>
      <c r="B36" s="2747"/>
      <c r="C36" s="2750"/>
      <c r="D36" s="2750"/>
      <c r="E36" s="205" t="s">
        <v>16</v>
      </c>
      <c r="F36" s="398">
        <v>271920</v>
      </c>
      <c r="G36" s="398">
        <v>24141.1</v>
      </c>
      <c r="H36" s="2753"/>
      <c r="I36" s="142">
        <f t="shared" si="3"/>
        <v>8.8780155928214164</v>
      </c>
      <c r="J36" s="2763"/>
    </row>
    <row r="37" spans="1:11" ht="82.5" hidden="1" customHeight="1" x14ac:dyDescent="0.25">
      <c r="A37" s="2732"/>
      <c r="B37" s="2748"/>
      <c r="C37" s="2751"/>
      <c r="D37" s="2751"/>
      <c r="E37" s="205" t="s">
        <v>19</v>
      </c>
      <c r="F37" s="398">
        <v>168080</v>
      </c>
      <c r="G37" s="398">
        <v>14922.1</v>
      </c>
      <c r="H37" s="2754"/>
      <c r="I37" s="142">
        <f t="shared" si="3"/>
        <v>8.8779747739171828</v>
      </c>
      <c r="J37" s="2586"/>
    </row>
    <row r="38" spans="1:11" ht="31.5" hidden="1" customHeight="1" x14ac:dyDescent="0.25">
      <c r="A38" s="2758" t="s">
        <v>147</v>
      </c>
      <c r="B38" s="2759" t="s">
        <v>1662</v>
      </c>
      <c r="C38" s="2760">
        <v>1100</v>
      </c>
      <c r="D38" s="2760" t="s">
        <v>244</v>
      </c>
      <c r="E38" s="205" t="s">
        <v>15</v>
      </c>
      <c r="F38" s="398">
        <f>F41+F40+F39</f>
        <v>760012</v>
      </c>
      <c r="G38" s="398">
        <f>G41+G40+G39</f>
        <v>40369.9</v>
      </c>
      <c r="H38" s="2761" t="s">
        <v>599</v>
      </c>
      <c r="I38" s="142">
        <f t="shared" si="3"/>
        <v>5.3117450777092996</v>
      </c>
      <c r="J38" s="2762" t="s">
        <v>1668</v>
      </c>
    </row>
    <row r="39" spans="1:11" ht="60" hidden="1" customHeight="1" x14ac:dyDescent="0.25">
      <c r="A39" s="2758"/>
      <c r="B39" s="2759"/>
      <c r="C39" s="2760"/>
      <c r="D39" s="2760"/>
      <c r="E39" s="205" t="s">
        <v>18</v>
      </c>
      <c r="F39" s="398">
        <v>147402</v>
      </c>
      <c r="G39" s="398">
        <v>14463.7</v>
      </c>
      <c r="H39" s="2761"/>
      <c r="I39" s="142">
        <f t="shared" si="3"/>
        <v>9.8124177419573684</v>
      </c>
      <c r="J39" s="2762"/>
    </row>
    <row r="40" spans="1:11" ht="79.5" hidden="1" customHeight="1" x14ac:dyDescent="0.25">
      <c r="A40" s="2758"/>
      <c r="B40" s="2759"/>
      <c r="C40" s="2760"/>
      <c r="D40" s="2760"/>
      <c r="E40" s="205" t="s">
        <v>16</v>
      </c>
      <c r="F40" s="398">
        <v>382627.8</v>
      </c>
      <c r="G40" s="398">
        <v>13324.1</v>
      </c>
      <c r="H40" s="2761"/>
      <c r="I40" s="142">
        <f t="shared" si="3"/>
        <v>3.4822613516320566</v>
      </c>
      <c r="J40" s="2762"/>
    </row>
    <row r="41" spans="1:11" ht="78.75" hidden="1" customHeight="1" x14ac:dyDescent="0.25">
      <c r="A41" s="2758"/>
      <c r="B41" s="2759"/>
      <c r="C41" s="2760"/>
      <c r="D41" s="2760"/>
      <c r="E41" s="205" t="s">
        <v>19</v>
      </c>
      <c r="F41" s="398">
        <v>229982.2</v>
      </c>
      <c r="G41" s="398">
        <v>12582.1</v>
      </c>
      <c r="H41" s="2761"/>
      <c r="I41" s="142">
        <f t="shared" si="3"/>
        <v>5.4709016610850751</v>
      </c>
      <c r="J41" s="2762"/>
    </row>
    <row r="42" spans="1:11" ht="117.75" hidden="1" customHeight="1" x14ac:dyDescent="0.25">
      <c r="A42" s="207" t="s">
        <v>152</v>
      </c>
      <c r="B42" s="210" t="s">
        <v>1663</v>
      </c>
      <c r="C42" s="208" t="s">
        <v>732</v>
      </c>
      <c r="D42" s="208" t="s">
        <v>244</v>
      </c>
      <c r="E42" s="211" t="s">
        <v>19</v>
      </c>
      <c r="F42" s="398">
        <v>193980.4</v>
      </c>
      <c r="G42" s="398">
        <v>19602</v>
      </c>
      <c r="H42" s="313" t="s">
        <v>713</v>
      </c>
      <c r="I42" s="143">
        <f>G42/F42*100</f>
        <v>10.105144643479443</v>
      </c>
      <c r="J42" s="209" t="s">
        <v>844</v>
      </c>
    </row>
    <row r="43" spans="1:11" ht="27.75" hidden="1" customHeight="1" x14ac:dyDescent="0.25">
      <c r="A43" s="2745" t="s">
        <v>158</v>
      </c>
      <c r="B43" s="2746" t="s">
        <v>382</v>
      </c>
      <c r="C43" s="2749" t="s">
        <v>845</v>
      </c>
      <c r="D43" s="2749" t="s">
        <v>244</v>
      </c>
      <c r="E43" s="200" t="s">
        <v>15</v>
      </c>
      <c r="F43" s="398">
        <f>F44+F45</f>
        <v>307814.06</v>
      </c>
      <c r="G43" s="398">
        <f>G44+G45</f>
        <v>13598.8</v>
      </c>
      <c r="H43" s="2752" t="s">
        <v>846</v>
      </c>
      <c r="I43" s="143">
        <f>G43/F43*100</f>
        <v>4.4178618741457099</v>
      </c>
      <c r="J43" s="2752" t="s">
        <v>844</v>
      </c>
    </row>
    <row r="44" spans="1:11" ht="76.5" hidden="1" customHeight="1" x14ac:dyDescent="0.25">
      <c r="A44" s="2731"/>
      <c r="B44" s="2747"/>
      <c r="C44" s="2750"/>
      <c r="D44" s="2750"/>
      <c r="E44" s="201" t="s">
        <v>16</v>
      </c>
      <c r="F44" s="398">
        <v>201926.02</v>
      </c>
      <c r="G44" s="398">
        <v>4756.5</v>
      </c>
      <c r="H44" s="2753"/>
      <c r="I44" s="143">
        <f>G44/F44*100</f>
        <v>2.3555656670695537</v>
      </c>
      <c r="J44" s="2753"/>
    </row>
    <row r="45" spans="1:11" ht="79.5" hidden="1" customHeight="1" x14ac:dyDescent="0.25">
      <c r="A45" s="2732"/>
      <c r="B45" s="2748"/>
      <c r="C45" s="2751"/>
      <c r="D45" s="2751"/>
      <c r="E45" s="201" t="s">
        <v>19</v>
      </c>
      <c r="F45" s="152">
        <v>105888.04</v>
      </c>
      <c r="G45" s="212">
        <v>8842.2999999999993</v>
      </c>
      <c r="H45" s="2754"/>
      <c r="I45" s="143">
        <f>G45/F45*100</f>
        <v>8.3506125904304209</v>
      </c>
      <c r="J45" s="2754"/>
    </row>
    <row r="46" spans="1:11" s="396" customFormat="1" ht="18" hidden="1" customHeight="1" x14ac:dyDescent="0.25">
      <c r="A46" s="394"/>
      <c r="B46" s="393"/>
      <c r="C46" s="391"/>
      <c r="D46" s="391"/>
      <c r="E46" s="903"/>
      <c r="F46" s="904"/>
      <c r="G46" s="1202"/>
      <c r="H46" s="395"/>
      <c r="I46" s="905"/>
      <c r="J46" s="395"/>
      <c r="K46" s="392"/>
    </row>
    <row r="47" spans="1:11" s="396" customFormat="1" ht="27.75" hidden="1" customHeight="1" x14ac:dyDescent="0.25">
      <c r="A47" s="2998" t="s">
        <v>9</v>
      </c>
      <c r="B47" s="2983" t="s">
        <v>966</v>
      </c>
      <c r="C47" s="2999"/>
      <c r="D47" s="2999" t="s">
        <v>244</v>
      </c>
      <c r="E47" s="405" t="s">
        <v>15</v>
      </c>
      <c r="F47" s="521">
        <f>F48</f>
        <v>0</v>
      </c>
      <c r="G47" s="521">
        <f>G48</f>
        <v>0</v>
      </c>
      <c r="H47" s="2746" t="s">
        <v>1454</v>
      </c>
      <c r="I47" s="399" t="e">
        <f t="shared" ref="I47:I48" si="4">G47/F47*100</f>
        <v>#DIV/0!</v>
      </c>
      <c r="J47" s="2983" t="s">
        <v>1453</v>
      </c>
    </row>
    <row r="48" spans="1:11" s="396" customFormat="1" ht="80.25" hidden="1" customHeight="1" x14ac:dyDescent="0.25">
      <c r="A48" s="2732"/>
      <c r="B48" s="2748"/>
      <c r="C48" s="2751"/>
      <c r="D48" s="2751"/>
      <c r="E48" s="406" t="s">
        <v>19</v>
      </c>
      <c r="F48" s="1203">
        <v>0</v>
      </c>
      <c r="G48" s="1204">
        <v>0</v>
      </c>
      <c r="H48" s="2747"/>
      <c r="I48" s="399" t="e">
        <f t="shared" si="4"/>
        <v>#DIV/0!</v>
      </c>
      <c r="J48" s="2748"/>
    </row>
    <row r="49" spans="1:10" ht="29.25" hidden="1" customHeight="1" x14ac:dyDescent="0.25">
      <c r="A49" s="2727" t="s">
        <v>12</v>
      </c>
      <c r="B49" s="2984" t="s">
        <v>966</v>
      </c>
      <c r="C49" s="2985"/>
      <c r="D49" s="2985" t="s">
        <v>244</v>
      </c>
      <c r="E49" s="1109" t="s">
        <v>15</v>
      </c>
      <c r="F49" s="1077">
        <f>SUM(F50:F51)</f>
        <v>0</v>
      </c>
      <c r="G49" s="1077">
        <f>G50+G51</f>
        <v>0</v>
      </c>
      <c r="H49" s="2984" t="s">
        <v>1441</v>
      </c>
      <c r="I49" s="1080" t="e">
        <f>G49/F49*100</f>
        <v>#DIV/0!</v>
      </c>
      <c r="J49" s="2984"/>
    </row>
    <row r="50" spans="1:10" ht="83.25" hidden="1" customHeight="1" x14ac:dyDescent="0.25">
      <c r="A50" s="2727"/>
      <c r="B50" s="2984"/>
      <c r="C50" s="2985"/>
      <c r="D50" s="2985"/>
      <c r="E50" s="1075" t="s">
        <v>16</v>
      </c>
      <c r="F50" s="1077">
        <v>0</v>
      </c>
      <c r="G50" s="1077">
        <f>F50</f>
        <v>0</v>
      </c>
      <c r="H50" s="2984"/>
      <c r="I50" s="1080" t="e">
        <f>G50/F50*100</f>
        <v>#DIV/0!</v>
      </c>
      <c r="J50" s="2984"/>
    </row>
    <row r="51" spans="1:10" ht="95.25" hidden="1" customHeight="1" x14ac:dyDescent="0.25">
      <c r="A51" s="2727"/>
      <c r="B51" s="2984"/>
      <c r="C51" s="2985"/>
      <c r="D51" s="2985"/>
      <c r="E51" s="1075" t="s">
        <v>19</v>
      </c>
      <c r="F51" s="1077">
        <v>0</v>
      </c>
      <c r="G51" s="1077">
        <f>F51</f>
        <v>0</v>
      </c>
      <c r="H51" s="2984"/>
      <c r="I51" s="1080" t="e">
        <f>G51/F51*100</f>
        <v>#DIV/0!</v>
      </c>
      <c r="J51" s="2984"/>
    </row>
    <row r="52" spans="1:10" s="396" customFormat="1" ht="18.75" hidden="1" customHeight="1" x14ac:dyDescent="0.3">
      <c r="A52" s="2730" t="s">
        <v>12</v>
      </c>
      <c r="B52" s="2987" t="s">
        <v>966</v>
      </c>
      <c r="C52" s="2986"/>
      <c r="D52" s="2986" t="s">
        <v>244</v>
      </c>
      <c r="E52" s="408" t="s">
        <v>15</v>
      </c>
      <c r="F52" s="521">
        <f>F53</f>
        <v>0</v>
      </c>
      <c r="G52" s="521">
        <f>G53</f>
        <v>0</v>
      </c>
      <c r="H52" s="2987"/>
      <c r="I52" s="399" t="e">
        <f t="shared" ref="I52:I53" si="5">G52/F52*100</f>
        <v>#DIV/0!</v>
      </c>
      <c r="J52" s="2736" t="s">
        <v>1378</v>
      </c>
    </row>
    <row r="53" spans="1:10" s="396" customFormat="1" ht="6" hidden="1" customHeight="1" x14ac:dyDescent="0.25">
      <c r="A53" s="2732"/>
      <c r="B53" s="2748"/>
      <c r="C53" s="2751"/>
      <c r="D53" s="2751"/>
      <c r="E53" s="407" t="s">
        <v>19</v>
      </c>
      <c r="F53" s="521">
        <v>0</v>
      </c>
      <c r="G53" s="521">
        <v>0</v>
      </c>
      <c r="H53" s="2748"/>
      <c r="I53" s="399" t="e">
        <f t="shared" si="5"/>
        <v>#DIV/0!</v>
      </c>
      <c r="J53" s="2738"/>
    </row>
    <row r="54" spans="1:10" ht="26.25" customHeight="1" x14ac:dyDescent="0.25">
      <c r="A54" s="2758" t="s">
        <v>9</v>
      </c>
      <c r="B54" s="2759" t="s">
        <v>714</v>
      </c>
      <c r="C54" s="2760">
        <v>510</v>
      </c>
      <c r="D54" s="2760" t="s">
        <v>244</v>
      </c>
      <c r="E54" s="407" t="s">
        <v>15</v>
      </c>
      <c r="F54" s="521">
        <f>F56+F55</f>
        <v>894981.7</v>
      </c>
      <c r="G54" s="521">
        <f>G56+G55</f>
        <v>801.72</v>
      </c>
      <c r="H54" s="2997" t="s">
        <v>1669</v>
      </c>
      <c r="I54" s="399">
        <f t="shared" ref="I54:I76" si="6">G54/F54*100</f>
        <v>8.9579485256514199E-2</v>
      </c>
      <c r="J54" s="2988" t="s">
        <v>1605</v>
      </c>
    </row>
    <row r="55" spans="1:10" ht="81" customHeight="1" x14ac:dyDescent="0.25">
      <c r="A55" s="2758"/>
      <c r="B55" s="2759"/>
      <c r="C55" s="2760"/>
      <c r="D55" s="2760"/>
      <c r="E55" s="407" t="s">
        <v>16</v>
      </c>
      <c r="F55" s="521">
        <v>850232.61</v>
      </c>
      <c r="G55" s="521">
        <v>0</v>
      </c>
      <c r="H55" s="2997"/>
      <c r="I55" s="399">
        <f t="shared" si="6"/>
        <v>0</v>
      </c>
      <c r="J55" s="2566"/>
    </row>
    <row r="56" spans="1:10" ht="97.5" customHeight="1" x14ac:dyDescent="0.25">
      <c r="A56" s="2758"/>
      <c r="B56" s="2759"/>
      <c r="C56" s="2760"/>
      <c r="D56" s="2760"/>
      <c r="E56" s="407" t="s">
        <v>19</v>
      </c>
      <c r="F56" s="521">
        <v>44749.09</v>
      </c>
      <c r="G56" s="521">
        <v>801.72</v>
      </c>
      <c r="H56" s="2997"/>
      <c r="I56" s="399">
        <f t="shared" si="6"/>
        <v>1.7915895049485924</v>
      </c>
      <c r="J56" s="2856"/>
    </row>
    <row r="57" spans="1:10" ht="25.5" customHeight="1" x14ac:dyDescent="0.25">
      <c r="A57" s="2758" t="s">
        <v>12</v>
      </c>
      <c r="B57" s="2759" t="s">
        <v>716</v>
      </c>
      <c r="C57" s="2749">
        <v>250</v>
      </c>
      <c r="D57" s="2749" t="str">
        <f>D54</f>
        <v>-</v>
      </c>
      <c r="E57" s="407" t="s">
        <v>15</v>
      </c>
      <c r="F57" s="521">
        <f>F58+F59</f>
        <v>398476.99</v>
      </c>
      <c r="G57" s="521">
        <f>G58+G59</f>
        <v>199194.51</v>
      </c>
      <c r="H57" s="2746" t="s">
        <v>1598</v>
      </c>
      <c r="I57" s="399">
        <f t="shared" si="6"/>
        <v>49.988961721478574</v>
      </c>
      <c r="J57" s="2988" t="s">
        <v>1605</v>
      </c>
    </row>
    <row r="58" spans="1:10" ht="75" x14ac:dyDescent="0.25">
      <c r="A58" s="2758"/>
      <c r="B58" s="2759"/>
      <c r="C58" s="2750"/>
      <c r="D58" s="2750"/>
      <c r="E58" s="407" t="s">
        <v>16</v>
      </c>
      <c r="F58" s="521">
        <v>240567.41</v>
      </c>
      <c r="G58" s="521">
        <v>121508.65</v>
      </c>
      <c r="H58" s="2747"/>
      <c r="I58" s="399">
        <f t="shared" si="6"/>
        <v>50.509189918950369</v>
      </c>
      <c r="J58" s="2566"/>
    </row>
    <row r="59" spans="1:10" ht="96.75" customHeight="1" x14ac:dyDescent="0.25">
      <c r="A59" s="2758"/>
      <c r="B59" s="2759"/>
      <c r="C59" s="2751"/>
      <c r="D59" s="2751"/>
      <c r="E59" s="407" t="s">
        <v>19</v>
      </c>
      <c r="F59" s="521">
        <v>157909.57999999999</v>
      </c>
      <c r="G59" s="521">
        <v>77685.86</v>
      </c>
      <c r="H59" s="2748"/>
      <c r="I59" s="399">
        <f t="shared" si="6"/>
        <v>49.196419875222269</v>
      </c>
      <c r="J59" s="2856"/>
    </row>
    <row r="60" spans="1:10" ht="27.75" customHeight="1" x14ac:dyDescent="0.3">
      <c r="A60" s="2727" t="s">
        <v>14</v>
      </c>
      <c r="B60" s="2984" t="s">
        <v>719</v>
      </c>
      <c r="C60" s="2985">
        <v>250</v>
      </c>
      <c r="D60" s="2985" t="str">
        <f>D57</f>
        <v>-</v>
      </c>
      <c r="E60" s="1081" t="s">
        <v>15</v>
      </c>
      <c r="F60" s="1077">
        <f>F61+F62</f>
        <v>62891.42</v>
      </c>
      <c r="G60" s="1077">
        <f>G61+G62</f>
        <v>36386.300000000003</v>
      </c>
      <c r="H60" s="2984" t="s">
        <v>1606</v>
      </c>
      <c r="I60" s="1080">
        <f t="shared" si="6"/>
        <v>57.855745664511957</v>
      </c>
      <c r="J60" s="2988" t="s">
        <v>1605</v>
      </c>
    </row>
    <row r="61" spans="1:10" ht="79.5" customHeight="1" x14ac:dyDescent="0.25">
      <c r="A61" s="2727"/>
      <c r="B61" s="2984"/>
      <c r="C61" s="2985"/>
      <c r="D61" s="2985"/>
      <c r="E61" s="1082" t="s">
        <v>16</v>
      </c>
      <c r="F61" s="1077">
        <v>26298.41</v>
      </c>
      <c r="G61" s="1077">
        <v>15216.75</v>
      </c>
      <c r="H61" s="2984"/>
      <c r="I61" s="1080">
        <f t="shared" si="6"/>
        <v>57.861863131649407</v>
      </c>
      <c r="J61" s="2566"/>
    </row>
    <row r="62" spans="1:10" ht="97.5" customHeight="1" x14ac:dyDescent="0.25">
      <c r="A62" s="2727"/>
      <c r="B62" s="2984"/>
      <c r="C62" s="2985"/>
      <c r="D62" s="2985"/>
      <c r="E62" s="1082" t="s">
        <v>19</v>
      </c>
      <c r="F62" s="1077">
        <v>36593.01</v>
      </c>
      <c r="G62" s="1077">
        <v>21169.55</v>
      </c>
      <c r="H62" s="2984"/>
      <c r="I62" s="1080">
        <f t="shared" si="6"/>
        <v>57.851349205763611</v>
      </c>
      <c r="J62" s="2856"/>
    </row>
    <row r="63" spans="1:10" s="396" customFormat="1" ht="27.75" hidden="1" customHeight="1" x14ac:dyDescent="0.25">
      <c r="A63" s="2727" t="s">
        <v>122</v>
      </c>
      <c r="B63" s="2984" t="s">
        <v>1442</v>
      </c>
      <c r="C63" s="2985">
        <v>220</v>
      </c>
      <c r="D63" s="2985"/>
      <c r="E63" s="1082" t="s">
        <v>15</v>
      </c>
      <c r="F63" s="1077">
        <f>F64+F65</f>
        <v>0</v>
      </c>
      <c r="G63" s="1077">
        <f>G64+G65</f>
        <v>0</v>
      </c>
      <c r="H63" s="2984" t="s">
        <v>1455</v>
      </c>
      <c r="I63" s="1080" t="e">
        <f t="shared" si="6"/>
        <v>#DIV/0!</v>
      </c>
      <c r="J63" s="2203" t="s">
        <v>1456</v>
      </c>
    </row>
    <row r="64" spans="1:10" s="396" customFormat="1" ht="79.5" hidden="1" customHeight="1" x14ac:dyDescent="0.25">
      <c r="A64" s="2727"/>
      <c r="B64" s="2984"/>
      <c r="C64" s="2985"/>
      <c r="D64" s="2985"/>
      <c r="E64" s="1082" t="s">
        <v>16</v>
      </c>
      <c r="F64" s="1077">
        <v>0</v>
      </c>
      <c r="G64" s="1077">
        <v>0</v>
      </c>
      <c r="H64" s="2984"/>
      <c r="I64" s="1080">
        <v>0</v>
      </c>
      <c r="J64" s="2203"/>
    </row>
    <row r="65" spans="1:10" s="396" customFormat="1" ht="384" hidden="1" customHeight="1" x14ac:dyDescent="0.25">
      <c r="A65" s="2727"/>
      <c r="B65" s="2984"/>
      <c r="C65" s="2985"/>
      <c r="D65" s="2985"/>
      <c r="E65" s="1082" t="s">
        <v>19</v>
      </c>
      <c r="F65" s="1077">
        <v>0</v>
      </c>
      <c r="G65" s="1077">
        <v>0</v>
      </c>
      <c r="H65" s="2984"/>
      <c r="I65" s="1080" t="e">
        <f t="shared" si="6"/>
        <v>#DIV/0!</v>
      </c>
      <c r="J65" s="2203"/>
    </row>
    <row r="66" spans="1:10" ht="22.5" customHeight="1" x14ac:dyDescent="0.3">
      <c r="A66" s="2730" t="s">
        <v>111</v>
      </c>
      <c r="B66" s="2987" t="s">
        <v>721</v>
      </c>
      <c r="C66" s="2986">
        <v>320</v>
      </c>
      <c r="D66" s="2986" t="str">
        <f>D60</f>
        <v>-</v>
      </c>
      <c r="E66" s="408" t="s">
        <v>15</v>
      </c>
      <c r="F66" s="521">
        <f>F67+F68</f>
        <v>99316.45</v>
      </c>
      <c r="G66" s="521">
        <f>G67+G68</f>
        <v>15977.52</v>
      </c>
      <c r="H66" s="2746" t="s">
        <v>1606</v>
      </c>
      <c r="I66" s="399">
        <f t="shared" si="6"/>
        <v>16.087486010625632</v>
      </c>
      <c r="J66" s="2768" t="s">
        <v>1336</v>
      </c>
    </row>
    <row r="67" spans="1:10" ht="75" x14ac:dyDescent="0.25">
      <c r="A67" s="2731"/>
      <c r="B67" s="2747"/>
      <c r="C67" s="2750"/>
      <c r="D67" s="2750"/>
      <c r="E67" s="407" t="s">
        <v>16</v>
      </c>
      <c r="F67" s="521">
        <v>71264.149999999994</v>
      </c>
      <c r="G67" s="521">
        <v>11463.87</v>
      </c>
      <c r="H67" s="2747"/>
      <c r="I67" s="399">
        <f t="shared" si="6"/>
        <v>16.086447393254534</v>
      </c>
      <c r="J67" s="2737"/>
    </row>
    <row r="68" spans="1:10" ht="80.25" customHeight="1" x14ac:dyDescent="0.25">
      <c r="A68" s="2732"/>
      <c r="B68" s="2748"/>
      <c r="C68" s="2751"/>
      <c r="D68" s="2751"/>
      <c r="E68" s="407" t="s">
        <v>19</v>
      </c>
      <c r="F68" s="521">
        <v>28052.3</v>
      </c>
      <c r="G68" s="521">
        <v>4513.6499999999996</v>
      </c>
      <c r="H68" s="2748"/>
      <c r="I68" s="399">
        <f t="shared" si="6"/>
        <v>16.090124517419248</v>
      </c>
      <c r="J68" s="2738"/>
    </row>
    <row r="69" spans="1:10" s="396" customFormat="1" ht="23.25" customHeight="1" x14ac:dyDescent="0.3">
      <c r="A69" s="2730" t="s">
        <v>118</v>
      </c>
      <c r="B69" s="2987" t="s">
        <v>726</v>
      </c>
      <c r="C69" s="2986"/>
      <c r="D69" s="2986" t="s">
        <v>244</v>
      </c>
      <c r="E69" s="408" t="s">
        <v>15</v>
      </c>
      <c r="F69" s="521">
        <f t="shared" ref="F69:G69" si="7">F70</f>
        <v>3914.57</v>
      </c>
      <c r="G69" s="521">
        <f t="shared" si="7"/>
        <v>3914.57</v>
      </c>
      <c r="H69" s="2759" t="s">
        <v>1607</v>
      </c>
      <c r="I69" s="399">
        <f t="shared" si="6"/>
        <v>100</v>
      </c>
      <c r="J69" s="2736"/>
    </row>
    <row r="70" spans="1:10" s="396" customFormat="1" ht="150" customHeight="1" x14ac:dyDescent="0.25">
      <c r="A70" s="2732"/>
      <c r="B70" s="2748"/>
      <c r="C70" s="2751"/>
      <c r="D70" s="2750"/>
      <c r="E70" s="407" t="s">
        <v>19</v>
      </c>
      <c r="F70" s="815">
        <v>3914.57</v>
      </c>
      <c r="G70" s="815">
        <v>3914.57</v>
      </c>
      <c r="H70" s="2759"/>
      <c r="I70" s="399">
        <f t="shared" si="6"/>
        <v>100</v>
      </c>
      <c r="J70" s="2738"/>
    </row>
    <row r="71" spans="1:10" ht="24" customHeight="1" x14ac:dyDescent="0.3">
      <c r="A71" s="2758" t="s">
        <v>122</v>
      </c>
      <c r="B71" s="2759" t="s">
        <v>967</v>
      </c>
      <c r="C71" s="2993">
        <v>1100</v>
      </c>
      <c r="D71" s="2993" t="s">
        <v>244</v>
      </c>
      <c r="E71" s="408" t="s">
        <v>15</v>
      </c>
      <c r="F71" s="521">
        <f>F72+F73</f>
        <v>2000000</v>
      </c>
      <c r="G71" s="521">
        <f>G72+G73</f>
        <v>0</v>
      </c>
      <c r="H71" s="2759" t="s">
        <v>1608</v>
      </c>
      <c r="I71" s="399">
        <f t="shared" si="6"/>
        <v>0</v>
      </c>
      <c r="J71" s="2696" t="s">
        <v>1609</v>
      </c>
    </row>
    <row r="72" spans="1:10" ht="75.75" customHeight="1" x14ac:dyDescent="0.25">
      <c r="A72" s="2758"/>
      <c r="B72" s="2759"/>
      <c r="C72" s="2750"/>
      <c r="D72" s="2750"/>
      <c r="E72" s="407" t="s">
        <v>16</v>
      </c>
      <c r="F72" s="521">
        <v>1900000</v>
      </c>
      <c r="G72" s="521">
        <v>0</v>
      </c>
      <c r="H72" s="2759"/>
      <c r="I72" s="399">
        <f t="shared" si="6"/>
        <v>0</v>
      </c>
      <c r="J72" s="2696"/>
    </row>
    <row r="73" spans="1:10" ht="97.5" customHeight="1" x14ac:dyDescent="0.25">
      <c r="A73" s="2758"/>
      <c r="B73" s="2759"/>
      <c r="C73" s="2994"/>
      <c r="D73" s="2994"/>
      <c r="E73" s="407" t="s">
        <v>19</v>
      </c>
      <c r="F73" s="521">
        <v>100000</v>
      </c>
      <c r="G73" s="521">
        <v>0</v>
      </c>
      <c r="H73" s="2759"/>
      <c r="I73" s="399">
        <f t="shared" si="6"/>
        <v>0</v>
      </c>
      <c r="J73" s="2696"/>
    </row>
    <row r="74" spans="1:10" s="396" customFormat="1" ht="27" customHeight="1" x14ac:dyDescent="0.3">
      <c r="A74" s="2989" t="s">
        <v>127</v>
      </c>
      <c r="B74" s="2991" t="s">
        <v>1610</v>
      </c>
      <c r="C74" s="2993">
        <v>1100</v>
      </c>
      <c r="D74" s="2993" t="s">
        <v>244</v>
      </c>
      <c r="E74" s="408" t="s">
        <v>15</v>
      </c>
      <c r="F74" s="521">
        <f>F75+F76</f>
        <v>171524.29</v>
      </c>
      <c r="G74" s="521">
        <f>G75+G76</f>
        <v>41109.880000000005</v>
      </c>
      <c r="H74" s="2991" t="s">
        <v>1613</v>
      </c>
      <c r="I74" s="399">
        <f t="shared" si="6"/>
        <v>23.967380946453709</v>
      </c>
      <c r="J74" s="2988" t="s">
        <v>1605</v>
      </c>
    </row>
    <row r="75" spans="1:10" s="396" customFormat="1" ht="77.25" customHeight="1" x14ac:dyDescent="0.25">
      <c r="A75" s="2731"/>
      <c r="B75" s="2747"/>
      <c r="C75" s="2750"/>
      <c r="D75" s="2750"/>
      <c r="E75" s="407" t="s">
        <v>16</v>
      </c>
      <c r="F75" s="521">
        <v>111147.74</v>
      </c>
      <c r="G75" s="521">
        <v>26639.200000000001</v>
      </c>
      <c r="H75" s="2747"/>
      <c r="I75" s="399">
        <f t="shared" si="6"/>
        <v>23.967378913867254</v>
      </c>
      <c r="J75" s="2566"/>
    </row>
    <row r="76" spans="1:10" s="396" customFormat="1" ht="93" customHeight="1" x14ac:dyDescent="0.25">
      <c r="A76" s="2990"/>
      <c r="B76" s="2992"/>
      <c r="C76" s="2994"/>
      <c r="D76" s="2994"/>
      <c r="E76" s="407" t="s">
        <v>19</v>
      </c>
      <c r="F76" s="521">
        <v>60376.55</v>
      </c>
      <c r="G76" s="521">
        <v>14470.68</v>
      </c>
      <c r="H76" s="2992"/>
      <c r="I76" s="399">
        <f t="shared" si="6"/>
        <v>23.967384688260591</v>
      </c>
      <c r="J76" s="2856"/>
    </row>
    <row r="77" spans="1:10" s="396" customFormat="1" ht="27.75" customHeight="1" x14ac:dyDescent="0.3">
      <c r="A77" s="2989" t="s">
        <v>132</v>
      </c>
      <c r="B77" s="2991" t="s">
        <v>1612</v>
      </c>
      <c r="C77" s="2993">
        <v>1100</v>
      </c>
      <c r="D77" s="2993" t="s">
        <v>244</v>
      </c>
      <c r="E77" s="408" t="s">
        <v>15</v>
      </c>
      <c r="F77" s="521">
        <f>F78+F79</f>
        <v>14550.16</v>
      </c>
      <c r="G77" s="521">
        <f>G78+G79</f>
        <v>0</v>
      </c>
      <c r="H77" s="2991" t="s">
        <v>1615</v>
      </c>
      <c r="I77" s="399">
        <f t="shared" ref="I77:I79" si="8">G77/F77*100</f>
        <v>0</v>
      </c>
      <c r="J77" s="2995" t="s">
        <v>1614</v>
      </c>
    </row>
    <row r="78" spans="1:10" s="396" customFormat="1" ht="76.5" customHeight="1" x14ac:dyDescent="0.25">
      <c r="A78" s="2731"/>
      <c r="B78" s="2747"/>
      <c r="C78" s="2750"/>
      <c r="D78" s="2750"/>
      <c r="E78" s="407" t="s">
        <v>16</v>
      </c>
      <c r="F78" s="521">
        <v>9428.5</v>
      </c>
      <c r="G78" s="521">
        <v>0</v>
      </c>
      <c r="H78" s="2747"/>
      <c r="I78" s="399">
        <f t="shared" si="8"/>
        <v>0</v>
      </c>
      <c r="J78" s="2737"/>
    </row>
    <row r="79" spans="1:10" s="396" customFormat="1" ht="93" customHeight="1" x14ac:dyDescent="0.25">
      <c r="A79" s="2990"/>
      <c r="B79" s="2992"/>
      <c r="C79" s="2994"/>
      <c r="D79" s="2994"/>
      <c r="E79" s="407" t="s">
        <v>19</v>
      </c>
      <c r="F79" s="521">
        <v>5121.66</v>
      </c>
      <c r="G79" s="521">
        <v>0</v>
      </c>
      <c r="H79" s="2992"/>
      <c r="I79" s="399">
        <f t="shared" si="8"/>
        <v>0</v>
      </c>
      <c r="J79" s="2996"/>
    </row>
    <row r="80" spans="1:10" s="396" customFormat="1" ht="22.5" customHeight="1" x14ac:dyDescent="0.25">
      <c r="A80" s="2745" t="s">
        <v>140</v>
      </c>
      <c r="B80" s="2746" t="s">
        <v>1332</v>
      </c>
      <c r="C80" s="2749">
        <v>600</v>
      </c>
      <c r="D80" s="2760" t="str">
        <f>D71</f>
        <v>-</v>
      </c>
      <c r="E80" s="407" t="s">
        <v>15</v>
      </c>
      <c r="F80" s="521">
        <f>F81</f>
        <v>650000</v>
      </c>
      <c r="G80" s="521">
        <f>G81</f>
        <v>451.05</v>
      </c>
      <c r="H80" s="2759" t="s">
        <v>1670</v>
      </c>
      <c r="I80" s="399">
        <f t="shared" ref="I80:I89" si="9">G80/F80*100</f>
        <v>6.9392307692307684E-2</v>
      </c>
      <c r="J80" s="2696" t="s">
        <v>1439</v>
      </c>
    </row>
    <row r="81" spans="1:10" s="396" customFormat="1" ht="74.25" customHeight="1" x14ac:dyDescent="0.25">
      <c r="A81" s="2732"/>
      <c r="B81" s="2748"/>
      <c r="C81" s="2751"/>
      <c r="D81" s="2760"/>
      <c r="E81" s="407" t="s">
        <v>1021</v>
      </c>
      <c r="F81" s="521">
        <v>650000</v>
      </c>
      <c r="G81" s="521">
        <v>451.05</v>
      </c>
      <c r="H81" s="2759"/>
      <c r="I81" s="399">
        <f t="shared" si="9"/>
        <v>6.9392307692307684E-2</v>
      </c>
      <c r="J81" s="2696"/>
    </row>
    <row r="82" spans="1:10" s="396" customFormat="1" ht="27" customHeight="1" x14ac:dyDescent="0.25">
      <c r="A82" s="2758" t="s">
        <v>147</v>
      </c>
      <c r="B82" s="2759" t="s">
        <v>415</v>
      </c>
      <c r="C82" s="2760">
        <v>1100</v>
      </c>
      <c r="D82" s="2760" t="str">
        <f>D71</f>
        <v>-</v>
      </c>
      <c r="E82" s="407" t="s">
        <v>15</v>
      </c>
      <c r="F82" s="521">
        <f>F83+F85+F84</f>
        <v>1951054.42</v>
      </c>
      <c r="G82" s="521">
        <f>G83+G85+G84</f>
        <v>182825.3</v>
      </c>
      <c r="H82" s="2759" t="s">
        <v>1611</v>
      </c>
      <c r="I82" s="399">
        <f t="shared" si="9"/>
        <v>9.3705894682322608</v>
      </c>
      <c r="J82" s="2696" t="s">
        <v>1336</v>
      </c>
    </row>
    <row r="83" spans="1:10" s="396" customFormat="1" ht="76.5" customHeight="1" x14ac:dyDescent="0.25">
      <c r="A83" s="2758"/>
      <c r="B83" s="2759"/>
      <c r="C83" s="2760"/>
      <c r="D83" s="2760"/>
      <c r="E83" s="407" t="s">
        <v>16</v>
      </c>
      <c r="F83" s="521">
        <v>1018609.24</v>
      </c>
      <c r="G83" s="521">
        <v>51028.05</v>
      </c>
      <c r="H83" s="2759"/>
      <c r="I83" s="399">
        <f t="shared" si="9"/>
        <v>5.0095805139171921</v>
      </c>
      <c r="J83" s="2696"/>
    </row>
    <row r="84" spans="1:10" s="396" customFormat="1" ht="63.75" customHeight="1" x14ac:dyDescent="0.25">
      <c r="A84" s="2758"/>
      <c r="B84" s="2759"/>
      <c r="C84" s="2760"/>
      <c r="D84" s="2760"/>
      <c r="E84" s="407" t="s">
        <v>968</v>
      </c>
      <c r="F84" s="521">
        <v>199624.2</v>
      </c>
      <c r="G84" s="521">
        <v>63235.83</v>
      </c>
      <c r="H84" s="2759"/>
      <c r="I84" s="399">
        <f t="shared" si="9"/>
        <v>31.677436903942507</v>
      </c>
      <c r="J84" s="2696"/>
    </row>
    <row r="85" spans="1:10" s="396" customFormat="1" ht="96.75" customHeight="1" x14ac:dyDescent="0.25">
      <c r="A85" s="2758"/>
      <c r="B85" s="2759"/>
      <c r="C85" s="2760"/>
      <c r="D85" s="2760"/>
      <c r="E85" s="407" t="s">
        <v>19</v>
      </c>
      <c r="F85" s="521">
        <v>732820.98</v>
      </c>
      <c r="G85" s="521">
        <v>68561.42</v>
      </c>
      <c r="H85" s="2759"/>
      <c r="I85" s="399">
        <f t="shared" si="9"/>
        <v>9.3558211174576353</v>
      </c>
      <c r="J85" s="2696"/>
    </row>
    <row r="86" spans="1:10" s="396" customFormat="1" ht="25.5" customHeight="1" x14ac:dyDescent="0.25">
      <c r="A86" s="2758" t="s">
        <v>152</v>
      </c>
      <c r="B86" s="2759" t="s">
        <v>969</v>
      </c>
      <c r="C86" s="2999">
        <v>1100</v>
      </c>
      <c r="D86" s="2760" t="str">
        <f>D71</f>
        <v>-</v>
      </c>
      <c r="E86" s="407" t="s">
        <v>15</v>
      </c>
      <c r="F86" s="521">
        <f>F87+F89+F88</f>
        <v>2389043.25</v>
      </c>
      <c r="G86" s="521">
        <f>G87+G89+G88</f>
        <v>289489.59999999998</v>
      </c>
      <c r="H86" s="2759" t="s">
        <v>1616</v>
      </c>
      <c r="I86" s="399">
        <f>G86/F86*100</f>
        <v>12.117386321909409</v>
      </c>
      <c r="J86" s="2696" t="s">
        <v>1336</v>
      </c>
    </row>
    <row r="87" spans="1:10" s="396" customFormat="1" ht="78.75" customHeight="1" x14ac:dyDescent="0.25">
      <c r="A87" s="2758"/>
      <c r="B87" s="2759"/>
      <c r="C87" s="2750"/>
      <c r="D87" s="2760"/>
      <c r="E87" s="407" t="s">
        <v>16</v>
      </c>
      <c r="F87" s="521">
        <v>1121450.33</v>
      </c>
      <c r="G87" s="521">
        <v>70291.3</v>
      </c>
      <c r="H87" s="2759"/>
      <c r="I87" s="399">
        <f t="shared" si="9"/>
        <v>6.2678923996571472</v>
      </c>
      <c r="J87" s="2696"/>
    </row>
    <row r="88" spans="1:10" s="396" customFormat="1" ht="60" customHeight="1" x14ac:dyDescent="0.25">
      <c r="A88" s="2758"/>
      <c r="B88" s="2759"/>
      <c r="C88" s="2750"/>
      <c r="D88" s="2760"/>
      <c r="E88" s="407" t="s">
        <v>968</v>
      </c>
      <c r="F88" s="521">
        <v>335866.04</v>
      </c>
      <c r="G88" s="521">
        <v>102488.38</v>
      </c>
      <c r="H88" s="2759"/>
      <c r="I88" s="399">
        <f t="shared" si="9"/>
        <v>30.514659951926077</v>
      </c>
      <c r="J88" s="2696"/>
    </row>
    <row r="89" spans="1:10" s="396" customFormat="1" ht="83.25" customHeight="1" x14ac:dyDescent="0.25">
      <c r="A89" s="2758"/>
      <c r="B89" s="2759"/>
      <c r="C89" s="2751"/>
      <c r="D89" s="2760"/>
      <c r="E89" s="407" t="s">
        <v>19</v>
      </c>
      <c r="F89" s="521">
        <v>931726.88</v>
      </c>
      <c r="G89" s="521">
        <v>116709.92</v>
      </c>
      <c r="H89" s="2759"/>
      <c r="I89" s="399">
        <f t="shared" si="9"/>
        <v>12.526194371466454</v>
      </c>
      <c r="J89" s="2696"/>
    </row>
    <row r="90" spans="1:10" s="396" customFormat="1" ht="33.75" customHeight="1" x14ac:dyDescent="0.25">
      <c r="A90" s="514"/>
      <c r="B90" s="515"/>
      <c r="C90" s="516"/>
      <c r="D90" s="516"/>
      <c r="E90" s="517"/>
      <c r="F90" s="522"/>
      <c r="G90" s="522"/>
      <c r="H90" s="515"/>
      <c r="I90" s="519"/>
      <c r="J90" s="520"/>
    </row>
  </sheetData>
  <mergeCells count="170">
    <mergeCell ref="A86:A89"/>
    <mergeCell ref="B86:B89"/>
    <mergeCell ref="C86:C89"/>
    <mergeCell ref="D86:D89"/>
    <mergeCell ref="H86:H89"/>
    <mergeCell ref="J86:J89"/>
    <mergeCell ref="A80:A81"/>
    <mergeCell ref="B80:B81"/>
    <mergeCell ref="C80:C81"/>
    <mergeCell ref="D80:D81"/>
    <mergeCell ref="H80:H81"/>
    <mergeCell ref="J80:J81"/>
    <mergeCell ref="A82:A85"/>
    <mergeCell ref="B82:B85"/>
    <mergeCell ref="C82:C85"/>
    <mergeCell ref="D82:D85"/>
    <mergeCell ref="H82:H85"/>
    <mergeCell ref="J82:J85"/>
    <mergeCell ref="J43:J45"/>
    <mergeCell ref="A43:A45"/>
    <mergeCell ref="B43:B45"/>
    <mergeCell ref="C43:C45"/>
    <mergeCell ref="D43:D45"/>
    <mergeCell ref="H43:H45"/>
    <mergeCell ref="C38:C41"/>
    <mergeCell ref="D38:D41"/>
    <mergeCell ref="J35:J37"/>
    <mergeCell ref="H38:H41"/>
    <mergeCell ref="J38:J41"/>
    <mergeCell ref="A38:A41"/>
    <mergeCell ref="B38:B41"/>
    <mergeCell ref="A6:J6"/>
    <mergeCell ref="H1:J1"/>
    <mergeCell ref="H2:J2"/>
    <mergeCell ref="A3:J3"/>
    <mergeCell ref="A4:J4"/>
    <mergeCell ref="A5:J5"/>
    <mergeCell ref="H16:H18"/>
    <mergeCell ref="J16:J18"/>
    <mergeCell ref="B10:B11"/>
    <mergeCell ref="C10:D10"/>
    <mergeCell ref="E10:E11"/>
    <mergeCell ref="F10:G10"/>
    <mergeCell ref="H10:H11"/>
    <mergeCell ref="I10:I11"/>
    <mergeCell ref="J10:J11"/>
    <mergeCell ref="J13:J15"/>
    <mergeCell ref="D13:D15"/>
    <mergeCell ref="H13:H15"/>
    <mergeCell ref="B16:B18"/>
    <mergeCell ref="C16:C18"/>
    <mergeCell ref="A10:A11"/>
    <mergeCell ref="A13:A15"/>
    <mergeCell ref="D16:D18"/>
    <mergeCell ref="A16:A18"/>
    <mergeCell ref="J28:J29"/>
    <mergeCell ref="A25:A27"/>
    <mergeCell ref="B25:B27"/>
    <mergeCell ref="C25:C27"/>
    <mergeCell ref="D25:D27"/>
    <mergeCell ref="H25:H27"/>
    <mergeCell ref="J19:J21"/>
    <mergeCell ref="A22:A24"/>
    <mergeCell ref="B22:B24"/>
    <mergeCell ref="C22:C24"/>
    <mergeCell ref="D22:D24"/>
    <mergeCell ref="H22:H24"/>
    <mergeCell ref="J22:J24"/>
    <mergeCell ref="A19:A21"/>
    <mergeCell ref="B19:B21"/>
    <mergeCell ref="C19:C21"/>
    <mergeCell ref="D19:D21"/>
    <mergeCell ref="H19:H21"/>
    <mergeCell ref="J25:J27"/>
    <mergeCell ref="A28:A29"/>
    <mergeCell ref="A47:A48"/>
    <mergeCell ref="C47:C48"/>
    <mergeCell ref="D47:D48"/>
    <mergeCell ref="H47:H48"/>
    <mergeCell ref="B13:B15"/>
    <mergeCell ref="C13:C15"/>
    <mergeCell ref="B28:B29"/>
    <mergeCell ref="C28:C29"/>
    <mergeCell ref="D28:D29"/>
    <mergeCell ref="H28:H29"/>
    <mergeCell ref="A35:A37"/>
    <mergeCell ref="B35:B37"/>
    <mergeCell ref="C35:C37"/>
    <mergeCell ref="D35:D37"/>
    <mergeCell ref="H35:H37"/>
    <mergeCell ref="J30:J31"/>
    <mergeCell ref="A32:A34"/>
    <mergeCell ref="B32:B34"/>
    <mergeCell ref="C32:C34"/>
    <mergeCell ref="D32:D34"/>
    <mergeCell ref="H32:H34"/>
    <mergeCell ref="J32:J34"/>
    <mergeCell ref="A30:A31"/>
    <mergeCell ref="B30:B31"/>
    <mergeCell ref="C30:C31"/>
    <mergeCell ref="D30:D31"/>
    <mergeCell ref="H30:H31"/>
    <mergeCell ref="D49:D51"/>
    <mergeCell ref="H49:H51"/>
    <mergeCell ref="J54:J56"/>
    <mergeCell ref="A57:A59"/>
    <mergeCell ref="B57:B59"/>
    <mergeCell ref="C57:C59"/>
    <mergeCell ref="D57:D59"/>
    <mergeCell ref="H57:H59"/>
    <mergeCell ref="J57:J59"/>
    <mergeCell ref="A54:A56"/>
    <mergeCell ref="B54:B56"/>
    <mergeCell ref="C54:C56"/>
    <mergeCell ref="D54:D56"/>
    <mergeCell ref="H54:H56"/>
    <mergeCell ref="A52:A53"/>
    <mergeCell ref="B52:B53"/>
    <mergeCell ref="C52:C53"/>
    <mergeCell ref="D52:D53"/>
    <mergeCell ref="H52:H53"/>
    <mergeCell ref="J52:J53"/>
    <mergeCell ref="H69:H70"/>
    <mergeCell ref="J69:J70"/>
    <mergeCell ref="A71:A73"/>
    <mergeCell ref="B71:B73"/>
    <mergeCell ref="H71:H73"/>
    <mergeCell ref="J71:J73"/>
    <mergeCell ref="A77:A79"/>
    <mergeCell ref="B77:B79"/>
    <mergeCell ref="C77:C79"/>
    <mergeCell ref="D77:D79"/>
    <mergeCell ref="H77:H79"/>
    <mergeCell ref="J77:J79"/>
    <mergeCell ref="D71:D73"/>
    <mergeCell ref="C71:C73"/>
    <mergeCell ref="A74:A76"/>
    <mergeCell ref="H74:H76"/>
    <mergeCell ref="J74:J76"/>
    <mergeCell ref="B74:B76"/>
    <mergeCell ref="C74:C76"/>
    <mergeCell ref="D74:D76"/>
    <mergeCell ref="A69:A70"/>
    <mergeCell ref="B69:B70"/>
    <mergeCell ref="C69:C70"/>
    <mergeCell ref="D69:D70"/>
    <mergeCell ref="J47:J48"/>
    <mergeCell ref="B47:B48"/>
    <mergeCell ref="A63:A65"/>
    <mergeCell ref="B63:B65"/>
    <mergeCell ref="C63:C65"/>
    <mergeCell ref="D63:D65"/>
    <mergeCell ref="H63:H65"/>
    <mergeCell ref="J63:J65"/>
    <mergeCell ref="D66:D68"/>
    <mergeCell ref="C66:C68"/>
    <mergeCell ref="B66:B68"/>
    <mergeCell ref="A66:A68"/>
    <mergeCell ref="J60:J62"/>
    <mergeCell ref="A60:A62"/>
    <mergeCell ref="B60:B62"/>
    <mergeCell ref="C60:C62"/>
    <mergeCell ref="D60:D62"/>
    <mergeCell ref="H60:H62"/>
    <mergeCell ref="H66:H68"/>
    <mergeCell ref="J66:J68"/>
    <mergeCell ref="J49:J51"/>
    <mergeCell ref="A49:A51"/>
    <mergeCell ref="B49:B51"/>
    <mergeCell ref="C49:C51"/>
  </mergeCells>
  <pageMargins left="0.78740157480314965" right="0.39370078740157483" top="0.78740157480314965" bottom="0.59055118110236227" header="0.31496062992125984" footer="0.39370078740157483"/>
  <pageSetup paperSize="9" scale="62" firstPageNumber="160" orientation="landscape" useFirstPageNumber="1" r:id="rId1"/>
  <headerFooter>
    <oddFooter>&amp;R&amp;"Times New Roman,обычный"&amp;14&amp;P</oddFooter>
  </headerFooter>
  <rowBreaks count="2" manualBreakCount="2">
    <brk id="73" max="16383" man="1"/>
    <brk id="85" max="16383" man="1"/>
  </rowBreaks>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J34"/>
  <sheetViews>
    <sheetView zoomScale="86" zoomScaleNormal="86" zoomScaleSheetLayoutView="80" zoomScalePageLayoutView="70" workbookViewId="0">
      <selection activeCell="H28" sqref="H28"/>
    </sheetView>
  </sheetViews>
  <sheetFormatPr defaultRowHeight="18" x14ac:dyDescent="0.25"/>
  <cols>
    <col min="1" max="1" width="6.5703125" style="1" customWidth="1"/>
    <col min="2" max="2" width="40" style="67" customWidth="1"/>
    <col min="3" max="3" width="16.85546875" style="67" customWidth="1"/>
    <col min="4" max="4" width="16.5703125" style="725" customWidth="1"/>
    <col min="5" max="5" width="16.85546875" style="725" customWidth="1"/>
    <col min="6" max="6" width="12.7109375" style="1" customWidth="1"/>
    <col min="7" max="7" width="48.28515625" style="62" customWidth="1"/>
    <col min="8" max="8" width="14.42578125" style="725" customWidth="1"/>
    <col min="9" max="9" width="12.7109375" style="1" customWidth="1"/>
    <col min="10" max="10" width="30" style="62" customWidth="1"/>
    <col min="11" max="256" width="9.140625" style="83"/>
    <col min="257" max="257" width="8.7109375" style="83" customWidth="1"/>
    <col min="258" max="258" width="45.7109375" style="83" customWidth="1"/>
    <col min="259" max="259" width="15.7109375" style="83" customWidth="1"/>
    <col min="260" max="261" width="17.7109375" style="83" customWidth="1"/>
    <col min="262" max="262" width="14.7109375" style="83" customWidth="1"/>
    <col min="263" max="263" width="35.7109375" style="83" customWidth="1"/>
    <col min="264" max="264" width="17.7109375" style="83" customWidth="1"/>
    <col min="265" max="265" width="14.7109375" style="83" customWidth="1"/>
    <col min="266" max="266" width="30.7109375" style="83" customWidth="1"/>
    <col min="267" max="512" width="9.140625" style="83"/>
    <col min="513" max="513" width="8.7109375" style="83" customWidth="1"/>
    <col min="514" max="514" width="45.7109375" style="83" customWidth="1"/>
    <col min="515" max="515" width="15.7109375" style="83" customWidth="1"/>
    <col min="516" max="517" width="17.7109375" style="83" customWidth="1"/>
    <col min="518" max="518" width="14.7109375" style="83" customWidth="1"/>
    <col min="519" max="519" width="35.7109375" style="83" customWidth="1"/>
    <col min="520" max="520" width="17.7109375" style="83" customWidth="1"/>
    <col min="521" max="521" width="14.7109375" style="83" customWidth="1"/>
    <col min="522" max="522" width="30.7109375" style="83" customWidth="1"/>
    <col min="523" max="768" width="9.140625" style="83"/>
    <col min="769" max="769" width="8.7109375" style="83" customWidth="1"/>
    <col min="770" max="770" width="45.7109375" style="83" customWidth="1"/>
    <col min="771" max="771" width="15.7109375" style="83" customWidth="1"/>
    <col min="772" max="773" width="17.7109375" style="83" customWidth="1"/>
    <col min="774" max="774" width="14.7109375" style="83" customWidth="1"/>
    <col min="775" max="775" width="35.7109375" style="83" customWidth="1"/>
    <col min="776" max="776" width="17.7109375" style="83" customWidth="1"/>
    <col min="777" max="777" width="14.7109375" style="83" customWidth="1"/>
    <col min="778" max="778" width="30.7109375" style="83" customWidth="1"/>
    <col min="779" max="1024" width="9.140625" style="83"/>
    <col min="1025" max="1025" width="8.7109375" style="83" customWidth="1"/>
    <col min="1026" max="1026" width="45.7109375" style="83" customWidth="1"/>
    <col min="1027" max="1027" width="15.7109375" style="83" customWidth="1"/>
    <col min="1028" max="1029" width="17.7109375" style="83" customWidth="1"/>
    <col min="1030" max="1030" width="14.7109375" style="83" customWidth="1"/>
    <col min="1031" max="1031" width="35.7109375" style="83" customWidth="1"/>
    <col min="1032" max="1032" width="17.7109375" style="83" customWidth="1"/>
    <col min="1033" max="1033" width="14.7109375" style="83" customWidth="1"/>
    <col min="1034" max="1034" width="30.7109375" style="83" customWidth="1"/>
    <col min="1035" max="1280" width="9.140625" style="83"/>
    <col min="1281" max="1281" width="8.7109375" style="83" customWidth="1"/>
    <col min="1282" max="1282" width="45.7109375" style="83" customWidth="1"/>
    <col min="1283" max="1283" width="15.7109375" style="83" customWidth="1"/>
    <col min="1284" max="1285" width="17.7109375" style="83" customWidth="1"/>
    <col min="1286" max="1286" width="14.7109375" style="83" customWidth="1"/>
    <col min="1287" max="1287" width="35.7109375" style="83" customWidth="1"/>
    <col min="1288" max="1288" width="17.7109375" style="83" customWidth="1"/>
    <col min="1289" max="1289" width="14.7109375" style="83" customWidth="1"/>
    <col min="1290" max="1290" width="30.7109375" style="83" customWidth="1"/>
    <col min="1291" max="1536" width="9.140625" style="83"/>
    <col min="1537" max="1537" width="8.7109375" style="83" customWidth="1"/>
    <col min="1538" max="1538" width="45.7109375" style="83" customWidth="1"/>
    <col min="1539" max="1539" width="15.7109375" style="83" customWidth="1"/>
    <col min="1540" max="1541" width="17.7109375" style="83" customWidth="1"/>
    <col min="1542" max="1542" width="14.7109375" style="83" customWidth="1"/>
    <col min="1543" max="1543" width="35.7109375" style="83" customWidth="1"/>
    <col min="1544" max="1544" width="17.7109375" style="83" customWidth="1"/>
    <col min="1545" max="1545" width="14.7109375" style="83" customWidth="1"/>
    <col min="1546" max="1546" width="30.7109375" style="83" customWidth="1"/>
    <col min="1547" max="1792" width="9.140625" style="83"/>
    <col min="1793" max="1793" width="8.7109375" style="83" customWidth="1"/>
    <col min="1794" max="1794" width="45.7109375" style="83" customWidth="1"/>
    <col min="1795" max="1795" width="15.7109375" style="83" customWidth="1"/>
    <col min="1796" max="1797" width="17.7109375" style="83" customWidth="1"/>
    <col min="1798" max="1798" width="14.7109375" style="83" customWidth="1"/>
    <col min="1799" max="1799" width="35.7109375" style="83" customWidth="1"/>
    <col min="1800" max="1800" width="17.7109375" style="83" customWidth="1"/>
    <col min="1801" max="1801" width="14.7109375" style="83" customWidth="1"/>
    <col min="1802" max="1802" width="30.7109375" style="83" customWidth="1"/>
    <col min="1803" max="2048" width="9.140625" style="83"/>
    <col min="2049" max="2049" width="8.7109375" style="83" customWidth="1"/>
    <col min="2050" max="2050" width="45.7109375" style="83" customWidth="1"/>
    <col min="2051" max="2051" width="15.7109375" style="83" customWidth="1"/>
    <col min="2052" max="2053" width="17.7109375" style="83" customWidth="1"/>
    <col min="2054" max="2054" width="14.7109375" style="83" customWidth="1"/>
    <col min="2055" max="2055" width="35.7109375" style="83" customWidth="1"/>
    <col min="2056" max="2056" width="17.7109375" style="83" customWidth="1"/>
    <col min="2057" max="2057" width="14.7109375" style="83" customWidth="1"/>
    <col min="2058" max="2058" width="30.7109375" style="83" customWidth="1"/>
    <col min="2059" max="2304" width="9.140625" style="83"/>
    <col min="2305" max="2305" width="8.7109375" style="83" customWidth="1"/>
    <col min="2306" max="2306" width="45.7109375" style="83" customWidth="1"/>
    <col min="2307" max="2307" width="15.7109375" style="83" customWidth="1"/>
    <col min="2308" max="2309" width="17.7109375" style="83" customWidth="1"/>
    <col min="2310" max="2310" width="14.7109375" style="83" customWidth="1"/>
    <col min="2311" max="2311" width="35.7109375" style="83" customWidth="1"/>
    <col min="2312" max="2312" width="17.7109375" style="83" customWidth="1"/>
    <col min="2313" max="2313" width="14.7109375" style="83" customWidth="1"/>
    <col min="2314" max="2314" width="30.7109375" style="83" customWidth="1"/>
    <col min="2315" max="2560" width="9.140625" style="83"/>
    <col min="2561" max="2561" width="8.7109375" style="83" customWidth="1"/>
    <col min="2562" max="2562" width="45.7109375" style="83" customWidth="1"/>
    <col min="2563" max="2563" width="15.7109375" style="83" customWidth="1"/>
    <col min="2564" max="2565" width="17.7109375" style="83" customWidth="1"/>
    <col min="2566" max="2566" width="14.7109375" style="83" customWidth="1"/>
    <col min="2567" max="2567" width="35.7109375" style="83" customWidth="1"/>
    <col min="2568" max="2568" width="17.7109375" style="83" customWidth="1"/>
    <col min="2569" max="2569" width="14.7109375" style="83" customWidth="1"/>
    <col min="2570" max="2570" width="30.7109375" style="83" customWidth="1"/>
    <col min="2571" max="2816" width="9.140625" style="83"/>
    <col min="2817" max="2817" width="8.7109375" style="83" customWidth="1"/>
    <col min="2818" max="2818" width="45.7109375" style="83" customWidth="1"/>
    <col min="2819" max="2819" width="15.7109375" style="83" customWidth="1"/>
    <col min="2820" max="2821" width="17.7109375" style="83" customWidth="1"/>
    <col min="2822" max="2822" width="14.7109375" style="83" customWidth="1"/>
    <col min="2823" max="2823" width="35.7109375" style="83" customWidth="1"/>
    <col min="2824" max="2824" width="17.7109375" style="83" customWidth="1"/>
    <col min="2825" max="2825" width="14.7109375" style="83" customWidth="1"/>
    <col min="2826" max="2826" width="30.7109375" style="83" customWidth="1"/>
    <col min="2827" max="3072" width="9.140625" style="83"/>
    <col min="3073" max="3073" width="8.7109375" style="83" customWidth="1"/>
    <col min="3074" max="3074" width="45.7109375" style="83" customWidth="1"/>
    <col min="3075" max="3075" width="15.7109375" style="83" customWidth="1"/>
    <col min="3076" max="3077" width="17.7109375" style="83" customWidth="1"/>
    <col min="3078" max="3078" width="14.7109375" style="83" customWidth="1"/>
    <col min="3079" max="3079" width="35.7109375" style="83" customWidth="1"/>
    <col min="3080" max="3080" width="17.7109375" style="83" customWidth="1"/>
    <col min="3081" max="3081" width="14.7109375" style="83" customWidth="1"/>
    <col min="3082" max="3082" width="30.7109375" style="83" customWidth="1"/>
    <col min="3083" max="3328" width="9.140625" style="83"/>
    <col min="3329" max="3329" width="8.7109375" style="83" customWidth="1"/>
    <col min="3330" max="3330" width="45.7109375" style="83" customWidth="1"/>
    <col min="3331" max="3331" width="15.7109375" style="83" customWidth="1"/>
    <col min="3332" max="3333" width="17.7109375" style="83" customWidth="1"/>
    <col min="3334" max="3334" width="14.7109375" style="83" customWidth="1"/>
    <col min="3335" max="3335" width="35.7109375" style="83" customWidth="1"/>
    <col min="3336" max="3336" width="17.7109375" style="83" customWidth="1"/>
    <col min="3337" max="3337" width="14.7109375" style="83" customWidth="1"/>
    <col min="3338" max="3338" width="30.7109375" style="83" customWidth="1"/>
    <col min="3339" max="3584" width="9.140625" style="83"/>
    <col min="3585" max="3585" width="8.7109375" style="83" customWidth="1"/>
    <col min="3586" max="3586" width="45.7109375" style="83" customWidth="1"/>
    <col min="3587" max="3587" width="15.7109375" style="83" customWidth="1"/>
    <col min="3588" max="3589" width="17.7109375" style="83" customWidth="1"/>
    <col min="3590" max="3590" width="14.7109375" style="83" customWidth="1"/>
    <col min="3591" max="3591" width="35.7109375" style="83" customWidth="1"/>
    <col min="3592" max="3592" width="17.7109375" style="83" customWidth="1"/>
    <col min="3593" max="3593" width="14.7109375" style="83" customWidth="1"/>
    <col min="3594" max="3594" width="30.7109375" style="83" customWidth="1"/>
    <col min="3595" max="3840" width="9.140625" style="83"/>
    <col min="3841" max="3841" width="8.7109375" style="83" customWidth="1"/>
    <col min="3842" max="3842" width="45.7109375" style="83" customWidth="1"/>
    <col min="3843" max="3843" width="15.7109375" style="83" customWidth="1"/>
    <col min="3844" max="3845" width="17.7109375" style="83" customWidth="1"/>
    <col min="3846" max="3846" width="14.7109375" style="83" customWidth="1"/>
    <col min="3847" max="3847" width="35.7109375" style="83" customWidth="1"/>
    <col min="3848" max="3848" width="17.7109375" style="83" customWidth="1"/>
    <col min="3849" max="3849" width="14.7109375" style="83" customWidth="1"/>
    <col min="3850" max="3850" width="30.7109375" style="83" customWidth="1"/>
    <col min="3851" max="4096" width="9.140625" style="83"/>
    <col min="4097" max="4097" width="8.7109375" style="83" customWidth="1"/>
    <col min="4098" max="4098" width="45.7109375" style="83" customWidth="1"/>
    <col min="4099" max="4099" width="15.7109375" style="83" customWidth="1"/>
    <col min="4100" max="4101" width="17.7109375" style="83" customWidth="1"/>
    <col min="4102" max="4102" width="14.7109375" style="83" customWidth="1"/>
    <col min="4103" max="4103" width="35.7109375" style="83" customWidth="1"/>
    <col min="4104" max="4104" width="17.7109375" style="83" customWidth="1"/>
    <col min="4105" max="4105" width="14.7109375" style="83" customWidth="1"/>
    <col min="4106" max="4106" width="30.7109375" style="83" customWidth="1"/>
    <col min="4107" max="4352" width="9.140625" style="83"/>
    <col min="4353" max="4353" width="8.7109375" style="83" customWidth="1"/>
    <col min="4354" max="4354" width="45.7109375" style="83" customWidth="1"/>
    <col min="4355" max="4355" width="15.7109375" style="83" customWidth="1"/>
    <col min="4356" max="4357" width="17.7109375" style="83" customWidth="1"/>
    <col min="4358" max="4358" width="14.7109375" style="83" customWidth="1"/>
    <col min="4359" max="4359" width="35.7109375" style="83" customWidth="1"/>
    <col min="4360" max="4360" width="17.7109375" style="83" customWidth="1"/>
    <col min="4361" max="4361" width="14.7109375" style="83" customWidth="1"/>
    <col min="4362" max="4362" width="30.7109375" style="83" customWidth="1"/>
    <col min="4363" max="4608" width="9.140625" style="83"/>
    <col min="4609" max="4609" width="8.7109375" style="83" customWidth="1"/>
    <col min="4610" max="4610" width="45.7109375" style="83" customWidth="1"/>
    <col min="4611" max="4611" width="15.7109375" style="83" customWidth="1"/>
    <col min="4612" max="4613" width="17.7109375" style="83" customWidth="1"/>
    <col min="4614" max="4614" width="14.7109375" style="83" customWidth="1"/>
    <col min="4615" max="4615" width="35.7109375" style="83" customWidth="1"/>
    <col min="4616" max="4616" width="17.7109375" style="83" customWidth="1"/>
    <col min="4617" max="4617" width="14.7109375" style="83" customWidth="1"/>
    <col min="4618" max="4618" width="30.7109375" style="83" customWidth="1"/>
    <col min="4619" max="4864" width="9.140625" style="83"/>
    <col min="4865" max="4865" width="8.7109375" style="83" customWidth="1"/>
    <col min="4866" max="4866" width="45.7109375" style="83" customWidth="1"/>
    <col min="4867" max="4867" width="15.7109375" style="83" customWidth="1"/>
    <col min="4868" max="4869" width="17.7109375" style="83" customWidth="1"/>
    <col min="4870" max="4870" width="14.7109375" style="83" customWidth="1"/>
    <col min="4871" max="4871" width="35.7109375" style="83" customWidth="1"/>
    <col min="4872" max="4872" width="17.7109375" style="83" customWidth="1"/>
    <col min="4873" max="4873" width="14.7109375" style="83" customWidth="1"/>
    <col min="4874" max="4874" width="30.7109375" style="83" customWidth="1"/>
    <col min="4875" max="5120" width="9.140625" style="83"/>
    <col min="5121" max="5121" width="8.7109375" style="83" customWidth="1"/>
    <col min="5122" max="5122" width="45.7109375" style="83" customWidth="1"/>
    <col min="5123" max="5123" width="15.7109375" style="83" customWidth="1"/>
    <col min="5124" max="5125" width="17.7109375" style="83" customWidth="1"/>
    <col min="5126" max="5126" width="14.7109375" style="83" customWidth="1"/>
    <col min="5127" max="5127" width="35.7109375" style="83" customWidth="1"/>
    <col min="5128" max="5128" width="17.7109375" style="83" customWidth="1"/>
    <col min="5129" max="5129" width="14.7109375" style="83" customWidth="1"/>
    <col min="5130" max="5130" width="30.7109375" style="83" customWidth="1"/>
    <col min="5131" max="5376" width="9.140625" style="83"/>
    <col min="5377" max="5377" width="8.7109375" style="83" customWidth="1"/>
    <col min="5378" max="5378" width="45.7109375" style="83" customWidth="1"/>
    <col min="5379" max="5379" width="15.7109375" style="83" customWidth="1"/>
    <col min="5380" max="5381" width="17.7109375" style="83" customWidth="1"/>
    <col min="5382" max="5382" width="14.7109375" style="83" customWidth="1"/>
    <col min="5383" max="5383" width="35.7109375" style="83" customWidth="1"/>
    <col min="5384" max="5384" width="17.7109375" style="83" customWidth="1"/>
    <col min="5385" max="5385" width="14.7109375" style="83" customWidth="1"/>
    <col min="5386" max="5386" width="30.7109375" style="83" customWidth="1"/>
    <col min="5387" max="5632" width="9.140625" style="83"/>
    <col min="5633" max="5633" width="8.7109375" style="83" customWidth="1"/>
    <col min="5634" max="5634" width="45.7109375" style="83" customWidth="1"/>
    <col min="5635" max="5635" width="15.7109375" style="83" customWidth="1"/>
    <col min="5636" max="5637" width="17.7109375" style="83" customWidth="1"/>
    <col min="5638" max="5638" width="14.7109375" style="83" customWidth="1"/>
    <col min="5639" max="5639" width="35.7109375" style="83" customWidth="1"/>
    <col min="5640" max="5640" width="17.7109375" style="83" customWidth="1"/>
    <col min="5641" max="5641" width="14.7109375" style="83" customWidth="1"/>
    <col min="5642" max="5642" width="30.7109375" style="83" customWidth="1"/>
    <col min="5643" max="5888" width="9.140625" style="83"/>
    <col min="5889" max="5889" width="8.7109375" style="83" customWidth="1"/>
    <col min="5890" max="5890" width="45.7109375" style="83" customWidth="1"/>
    <col min="5891" max="5891" width="15.7109375" style="83" customWidth="1"/>
    <col min="5892" max="5893" width="17.7109375" style="83" customWidth="1"/>
    <col min="5894" max="5894" width="14.7109375" style="83" customWidth="1"/>
    <col min="5895" max="5895" width="35.7109375" style="83" customWidth="1"/>
    <col min="5896" max="5896" width="17.7109375" style="83" customWidth="1"/>
    <col min="5897" max="5897" width="14.7109375" style="83" customWidth="1"/>
    <col min="5898" max="5898" width="30.7109375" style="83" customWidth="1"/>
    <col min="5899" max="6144" width="9.140625" style="83"/>
    <col min="6145" max="6145" width="8.7109375" style="83" customWidth="1"/>
    <col min="6146" max="6146" width="45.7109375" style="83" customWidth="1"/>
    <col min="6147" max="6147" width="15.7109375" style="83" customWidth="1"/>
    <col min="6148" max="6149" width="17.7109375" style="83" customWidth="1"/>
    <col min="6150" max="6150" width="14.7109375" style="83" customWidth="1"/>
    <col min="6151" max="6151" width="35.7109375" style="83" customWidth="1"/>
    <col min="6152" max="6152" width="17.7109375" style="83" customWidth="1"/>
    <col min="6153" max="6153" width="14.7109375" style="83" customWidth="1"/>
    <col min="6154" max="6154" width="30.7109375" style="83" customWidth="1"/>
    <col min="6155" max="6400" width="9.140625" style="83"/>
    <col min="6401" max="6401" width="8.7109375" style="83" customWidth="1"/>
    <col min="6402" max="6402" width="45.7109375" style="83" customWidth="1"/>
    <col min="6403" max="6403" width="15.7109375" style="83" customWidth="1"/>
    <col min="6404" max="6405" width="17.7109375" style="83" customWidth="1"/>
    <col min="6406" max="6406" width="14.7109375" style="83" customWidth="1"/>
    <col min="6407" max="6407" width="35.7109375" style="83" customWidth="1"/>
    <col min="6408" max="6408" width="17.7109375" style="83" customWidth="1"/>
    <col min="6409" max="6409" width="14.7109375" style="83" customWidth="1"/>
    <col min="6410" max="6410" width="30.7109375" style="83" customWidth="1"/>
    <col min="6411" max="6656" width="9.140625" style="83"/>
    <col min="6657" max="6657" width="8.7109375" style="83" customWidth="1"/>
    <col min="6658" max="6658" width="45.7109375" style="83" customWidth="1"/>
    <col min="6659" max="6659" width="15.7109375" style="83" customWidth="1"/>
    <col min="6660" max="6661" width="17.7109375" style="83" customWidth="1"/>
    <col min="6662" max="6662" width="14.7109375" style="83" customWidth="1"/>
    <col min="6663" max="6663" width="35.7109375" style="83" customWidth="1"/>
    <col min="6664" max="6664" width="17.7109375" style="83" customWidth="1"/>
    <col min="6665" max="6665" width="14.7109375" style="83" customWidth="1"/>
    <col min="6666" max="6666" width="30.7109375" style="83" customWidth="1"/>
    <col min="6667" max="6912" width="9.140625" style="83"/>
    <col min="6913" max="6913" width="8.7109375" style="83" customWidth="1"/>
    <col min="6914" max="6914" width="45.7109375" style="83" customWidth="1"/>
    <col min="6915" max="6915" width="15.7109375" style="83" customWidth="1"/>
    <col min="6916" max="6917" width="17.7109375" style="83" customWidth="1"/>
    <col min="6918" max="6918" width="14.7109375" style="83" customWidth="1"/>
    <col min="6919" max="6919" width="35.7109375" style="83" customWidth="1"/>
    <col min="6920" max="6920" width="17.7109375" style="83" customWidth="1"/>
    <col min="6921" max="6921" width="14.7109375" style="83" customWidth="1"/>
    <col min="6922" max="6922" width="30.7109375" style="83" customWidth="1"/>
    <col min="6923" max="7168" width="9.140625" style="83"/>
    <col min="7169" max="7169" width="8.7109375" style="83" customWidth="1"/>
    <col min="7170" max="7170" width="45.7109375" style="83" customWidth="1"/>
    <col min="7171" max="7171" width="15.7109375" style="83" customWidth="1"/>
    <col min="7172" max="7173" width="17.7109375" style="83" customWidth="1"/>
    <col min="7174" max="7174" width="14.7109375" style="83" customWidth="1"/>
    <col min="7175" max="7175" width="35.7109375" style="83" customWidth="1"/>
    <col min="7176" max="7176" width="17.7109375" style="83" customWidth="1"/>
    <col min="7177" max="7177" width="14.7109375" style="83" customWidth="1"/>
    <col min="7178" max="7178" width="30.7109375" style="83" customWidth="1"/>
    <col min="7179" max="7424" width="9.140625" style="83"/>
    <col min="7425" max="7425" width="8.7109375" style="83" customWidth="1"/>
    <col min="7426" max="7426" width="45.7109375" style="83" customWidth="1"/>
    <col min="7427" max="7427" width="15.7109375" style="83" customWidth="1"/>
    <col min="7428" max="7429" width="17.7109375" style="83" customWidth="1"/>
    <col min="7430" max="7430" width="14.7109375" style="83" customWidth="1"/>
    <col min="7431" max="7431" width="35.7109375" style="83" customWidth="1"/>
    <col min="7432" max="7432" width="17.7109375" style="83" customWidth="1"/>
    <col min="7433" max="7433" width="14.7109375" style="83" customWidth="1"/>
    <col min="7434" max="7434" width="30.7109375" style="83" customWidth="1"/>
    <col min="7435" max="7680" width="9.140625" style="83"/>
    <col min="7681" max="7681" width="8.7109375" style="83" customWidth="1"/>
    <col min="7682" max="7682" width="45.7109375" style="83" customWidth="1"/>
    <col min="7683" max="7683" width="15.7109375" style="83" customWidth="1"/>
    <col min="7684" max="7685" width="17.7109375" style="83" customWidth="1"/>
    <col min="7686" max="7686" width="14.7109375" style="83" customWidth="1"/>
    <col min="7687" max="7687" width="35.7109375" style="83" customWidth="1"/>
    <col min="7688" max="7688" width="17.7109375" style="83" customWidth="1"/>
    <col min="7689" max="7689" width="14.7109375" style="83" customWidth="1"/>
    <col min="7690" max="7690" width="30.7109375" style="83" customWidth="1"/>
    <col min="7691" max="7936" width="9.140625" style="83"/>
    <col min="7937" max="7937" width="8.7109375" style="83" customWidth="1"/>
    <col min="7938" max="7938" width="45.7109375" style="83" customWidth="1"/>
    <col min="7939" max="7939" width="15.7109375" style="83" customWidth="1"/>
    <col min="7940" max="7941" width="17.7109375" style="83" customWidth="1"/>
    <col min="7942" max="7942" width="14.7109375" style="83" customWidth="1"/>
    <col min="7943" max="7943" width="35.7109375" style="83" customWidth="1"/>
    <col min="7944" max="7944" width="17.7109375" style="83" customWidth="1"/>
    <col min="7945" max="7945" width="14.7109375" style="83" customWidth="1"/>
    <col min="7946" max="7946" width="30.7109375" style="83" customWidth="1"/>
    <col min="7947" max="8192" width="9.140625" style="83"/>
    <col min="8193" max="8193" width="8.7109375" style="83" customWidth="1"/>
    <col min="8194" max="8194" width="45.7109375" style="83" customWidth="1"/>
    <col min="8195" max="8195" width="15.7109375" style="83" customWidth="1"/>
    <col min="8196" max="8197" width="17.7109375" style="83" customWidth="1"/>
    <col min="8198" max="8198" width="14.7109375" style="83" customWidth="1"/>
    <col min="8199" max="8199" width="35.7109375" style="83" customWidth="1"/>
    <col min="8200" max="8200" width="17.7109375" style="83" customWidth="1"/>
    <col min="8201" max="8201" width="14.7109375" style="83" customWidth="1"/>
    <col min="8202" max="8202" width="30.7109375" style="83" customWidth="1"/>
    <col min="8203" max="8448" width="9.140625" style="83"/>
    <col min="8449" max="8449" width="8.7109375" style="83" customWidth="1"/>
    <col min="8450" max="8450" width="45.7109375" style="83" customWidth="1"/>
    <col min="8451" max="8451" width="15.7109375" style="83" customWidth="1"/>
    <col min="8452" max="8453" width="17.7109375" style="83" customWidth="1"/>
    <col min="8454" max="8454" width="14.7109375" style="83" customWidth="1"/>
    <col min="8455" max="8455" width="35.7109375" style="83" customWidth="1"/>
    <col min="8456" max="8456" width="17.7109375" style="83" customWidth="1"/>
    <col min="8457" max="8457" width="14.7109375" style="83" customWidth="1"/>
    <col min="8458" max="8458" width="30.7109375" style="83" customWidth="1"/>
    <col min="8459" max="8704" width="9.140625" style="83"/>
    <col min="8705" max="8705" width="8.7109375" style="83" customWidth="1"/>
    <col min="8706" max="8706" width="45.7109375" style="83" customWidth="1"/>
    <col min="8707" max="8707" width="15.7109375" style="83" customWidth="1"/>
    <col min="8708" max="8709" width="17.7109375" style="83" customWidth="1"/>
    <col min="8710" max="8710" width="14.7109375" style="83" customWidth="1"/>
    <col min="8711" max="8711" width="35.7109375" style="83" customWidth="1"/>
    <col min="8712" max="8712" width="17.7109375" style="83" customWidth="1"/>
    <col min="8713" max="8713" width="14.7109375" style="83" customWidth="1"/>
    <col min="8714" max="8714" width="30.7109375" style="83" customWidth="1"/>
    <col min="8715" max="8960" width="9.140625" style="83"/>
    <col min="8961" max="8961" width="8.7109375" style="83" customWidth="1"/>
    <col min="8962" max="8962" width="45.7109375" style="83" customWidth="1"/>
    <col min="8963" max="8963" width="15.7109375" style="83" customWidth="1"/>
    <col min="8964" max="8965" width="17.7109375" style="83" customWidth="1"/>
    <col min="8966" max="8966" width="14.7109375" style="83" customWidth="1"/>
    <col min="8967" max="8967" width="35.7109375" style="83" customWidth="1"/>
    <col min="8968" max="8968" width="17.7109375" style="83" customWidth="1"/>
    <col min="8969" max="8969" width="14.7109375" style="83" customWidth="1"/>
    <col min="8970" max="8970" width="30.7109375" style="83" customWidth="1"/>
    <col min="8971" max="9216" width="9.140625" style="83"/>
    <col min="9217" max="9217" width="8.7109375" style="83" customWidth="1"/>
    <col min="9218" max="9218" width="45.7109375" style="83" customWidth="1"/>
    <col min="9219" max="9219" width="15.7109375" style="83" customWidth="1"/>
    <col min="9220" max="9221" width="17.7109375" style="83" customWidth="1"/>
    <col min="9222" max="9222" width="14.7109375" style="83" customWidth="1"/>
    <col min="9223" max="9223" width="35.7109375" style="83" customWidth="1"/>
    <col min="9224" max="9224" width="17.7109375" style="83" customWidth="1"/>
    <col min="9225" max="9225" width="14.7109375" style="83" customWidth="1"/>
    <col min="9226" max="9226" width="30.7109375" style="83" customWidth="1"/>
    <col min="9227" max="9472" width="9.140625" style="83"/>
    <col min="9473" max="9473" width="8.7109375" style="83" customWidth="1"/>
    <col min="9474" max="9474" width="45.7109375" style="83" customWidth="1"/>
    <col min="9475" max="9475" width="15.7109375" style="83" customWidth="1"/>
    <col min="9476" max="9477" width="17.7109375" style="83" customWidth="1"/>
    <col min="9478" max="9478" width="14.7109375" style="83" customWidth="1"/>
    <col min="9479" max="9479" width="35.7109375" style="83" customWidth="1"/>
    <col min="9480" max="9480" width="17.7109375" style="83" customWidth="1"/>
    <col min="9481" max="9481" width="14.7109375" style="83" customWidth="1"/>
    <col min="9482" max="9482" width="30.7109375" style="83" customWidth="1"/>
    <col min="9483" max="9728" width="9.140625" style="83"/>
    <col min="9729" max="9729" width="8.7109375" style="83" customWidth="1"/>
    <col min="9730" max="9730" width="45.7109375" style="83" customWidth="1"/>
    <col min="9731" max="9731" width="15.7109375" style="83" customWidth="1"/>
    <col min="9732" max="9733" width="17.7109375" style="83" customWidth="1"/>
    <col min="9734" max="9734" width="14.7109375" style="83" customWidth="1"/>
    <col min="9735" max="9735" width="35.7109375" style="83" customWidth="1"/>
    <col min="9736" max="9736" width="17.7109375" style="83" customWidth="1"/>
    <col min="9737" max="9737" width="14.7109375" style="83" customWidth="1"/>
    <col min="9738" max="9738" width="30.7109375" style="83" customWidth="1"/>
    <col min="9739" max="9984" width="9.140625" style="83"/>
    <col min="9985" max="9985" width="8.7109375" style="83" customWidth="1"/>
    <col min="9986" max="9986" width="45.7109375" style="83" customWidth="1"/>
    <col min="9987" max="9987" width="15.7109375" style="83" customWidth="1"/>
    <col min="9988" max="9989" width="17.7109375" style="83" customWidth="1"/>
    <col min="9990" max="9990" width="14.7109375" style="83" customWidth="1"/>
    <col min="9991" max="9991" width="35.7109375" style="83" customWidth="1"/>
    <col min="9992" max="9992" width="17.7109375" style="83" customWidth="1"/>
    <col min="9993" max="9993" width="14.7109375" style="83" customWidth="1"/>
    <col min="9994" max="9994" width="30.7109375" style="83" customWidth="1"/>
    <col min="9995" max="10240" width="9.140625" style="83"/>
    <col min="10241" max="10241" width="8.7109375" style="83" customWidth="1"/>
    <col min="10242" max="10242" width="45.7109375" style="83" customWidth="1"/>
    <col min="10243" max="10243" width="15.7109375" style="83" customWidth="1"/>
    <col min="10244" max="10245" width="17.7109375" style="83" customWidth="1"/>
    <col min="10246" max="10246" width="14.7109375" style="83" customWidth="1"/>
    <col min="10247" max="10247" width="35.7109375" style="83" customWidth="1"/>
    <col min="10248" max="10248" width="17.7109375" style="83" customWidth="1"/>
    <col min="10249" max="10249" width="14.7109375" style="83" customWidth="1"/>
    <col min="10250" max="10250" width="30.7109375" style="83" customWidth="1"/>
    <col min="10251" max="10496" width="9.140625" style="83"/>
    <col min="10497" max="10497" width="8.7109375" style="83" customWidth="1"/>
    <col min="10498" max="10498" width="45.7109375" style="83" customWidth="1"/>
    <col min="10499" max="10499" width="15.7109375" style="83" customWidth="1"/>
    <col min="10500" max="10501" width="17.7109375" style="83" customWidth="1"/>
    <col min="10502" max="10502" width="14.7109375" style="83" customWidth="1"/>
    <col min="10503" max="10503" width="35.7109375" style="83" customWidth="1"/>
    <col min="10504" max="10504" width="17.7109375" style="83" customWidth="1"/>
    <col min="10505" max="10505" width="14.7109375" style="83" customWidth="1"/>
    <col min="10506" max="10506" width="30.7109375" style="83" customWidth="1"/>
    <col min="10507" max="10752" width="9.140625" style="83"/>
    <col min="10753" max="10753" width="8.7109375" style="83" customWidth="1"/>
    <col min="10754" max="10754" width="45.7109375" style="83" customWidth="1"/>
    <col min="10755" max="10755" width="15.7109375" style="83" customWidth="1"/>
    <col min="10756" max="10757" width="17.7109375" style="83" customWidth="1"/>
    <col min="10758" max="10758" width="14.7109375" style="83" customWidth="1"/>
    <col min="10759" max="10759" width="35.7109375" style="83" customWidth="1"/>
    <col min="10760" max="10760" width="17.7109375" style="83" customWidth="1"/>
    <col min="10761" max="10761" width="14.7109375" style="83" customWidth="1"/>
    <col min="10762" max="10762" width="30.7109375" style="83" customWidth="1"/>
    <col min="10763" max="11008" width="9.140625" style="83"/>
    <col min="11009" max="11009" width="8.7109375" style="83" customWidth="1"/>
    <col min="11010" max="11010" width="45.7109375" style="83" customWidth="1"/>
    <col min="11011" max="11011" width="15.7109375" style="83" customWidth="1"/>
    <col min="11012" max="11013" width="17.7109375" style="83" customWidth="1"/>
    <col min="11014" max="11014" width="14.7109375" style="83" customWidth="1"/>
    <col min="11015" max="11015" width="35.7109375" style="83" customWidth="1"/>
    <col min="11016" max="11016" width="17.7109375" style="83" customWidth="1"/>
    <col min="11017" max="11017" width="14.7109375" style="83" customWidth="1"/>
    <col min="11018" max="11018" width="30.7109375" style="83" customWidth="1"/>
    <col min="11019" max="11264" width="9.140625" style="83"/>
    <col min="11265" max="11265" width="8.7109375" style="83" customWidth="1"/>
    <col min="11266" max="11266" width="45.7109375" style="83" customWidth="1"/>
    <col min="11267" max="11267" width="15.7109375" style="83" customWidth="1"/>
    <col min="11268" max="11269" width="17.7109375" style="83" customWidth="1"/>
    <col min="11270" max="11270" width="14.7109375" style="83" customWidth="1"/>
    <col min="11271" max="11271" width="35.7109375" style="83" customWidth="1"/>
    <col min="11272" max="11272" width="17.7109375" style="83" customWidth="1"/>
    <col min="11273" max="11273" width="14.7109375" style="83" customWidth="1"/>
    <col min="11274" max="11274" width="30.7109375" style="83" customWidth="1"/>
    <col min="11275" max="11520" width="9.140625" style="83"/>
    <col min="11521" max="11521" width="8.7109375" style="83" customWidth="1"/>
    <col min="11522" max="11522" width="45.7109375" style="83" customWidth="1"/>
    <col min="11523" max="11523" width="15.7109375" style="83" customWidth="1"/>
    <col min="11524" max="11525" width="17.7109375" style="83" customWidth="1"/>
    <col min="11526" max="11526" width="14.7109375" style="83" customWidth="1"/>
    <col min="11527" max="11527" width="35.7109375" style="83" customWidth="1"/>
    <col min="11528" max="11528" width="17.7109375" style="83" customWidth="1"/>
    <col min="11529" max="11529" width="14.7109375" style="83" customWidth="1"/>
    <col min="11530" max="11530" width="30.7109375" style="83" customWidth="1"/>
    <col min="11531" max="11776" width="9.140625" style="83"/>
    <col min="11777" max="11777" width="8.7109375" style="83" customWidth="1"/>
    <col min="11778" max="11778" width="45.7109375" style="83" customWidth="1"/>
    <col min="11779" max="11779" width="15.7109375" style="83" customWidth="1"/>
    <col min="11780" max="11781" width="17.7109375" style="83" customWidth="1"/>
    <col min="11782" max="11782" width="14.7109375" style="83" customWidth="1"/>
    <col min="11783" max="11783" width="35.7109375" style="83" customWidth="1"/>
    <col min="11784" max="11784" width="17.7109375" style="83" customWidth="1"/>
    <col min="11785" max="11785" width="14.7109375" style="83" customWidth="1"/>
    <col min="11786" max="11786" width="30.7109375" style="83" customWidth="1"/>
    <col min="11787" max="12032" width="9.140625" style="83"/>
    <col min="12033" max="12033" width="8.7109375" style="83" customWidth="1"/>
    <col min="12034" max="12034" width="45.7109375" style="83" customWidth="1"/>
    <col min="12035" max="12035" width="15.7109375" style="83" customWidth="1"/>
    <col min="12036" max="12037" width="17.7109375" style="83" customWidth="1"/>
    <col min="12038" max="12038" width="14.7109375" style="83" customWidth="1"/>
    <col min="12039" max="12039" width="35.7109375" style="83" customWidth="1"/>
    <col min="12040" max="12040" width="17.7109375" style="83" customWidth="1"/>
    <col min="12041" max="12041" width="14.7109375" style="83" customWidth="1"/>
    <col min="12042" max="12042" width="30.7109375" style="83" customWidth="1"/>
    <col min="12043" max="12288" width="9.140625" style="83"/>
    <col min="12289" max="12289" width="8.7109375" style="83" customWidth="1"/>
    <col min="12290" max="12290" width="45.7109375" style="83" customWidth="1"/>
    <col min="12291" max="12291" width="15.7109375" style="83" customWidth="1"/>
    <col min="12292" max="12293" width="17.7109375" style="83" customWidth="1"/>
    <col min="12294" max="12294" width="14.7109375" style="83" customWidth="1"/>
    <col min="12295" max="12295" width="35.7109375" style="83" customWidth="1"/>
    <col min="12296" max="12296" width="17.7109375" style="83" customWidth="1"/>
    <col min="12297" max="12297" width="14.7109375" style="83" customWidth="1"/>
    <col min="12298" max="12298" width="30.7109375" style="83" customWidth="1"/>
    <col min="12299" max="12544" width="9.140625" style="83"/>
    <col min="12545" max="12545" width="8.7109375" style="83" customWidth="1"/>
    <col min="12546" max="12546" width="45.7109375" style="83" customWidth="1"/>
    <col min="12547" max="12547" width="15.7109375" style="83" customWidth="1"/>
    <col min="12548" max="12549" width="17.7109375" style="83" customWidth="1"/>
    <col min="12550" max="12550" width="14.7109375" style="83" customWidth="1"/>
    <col min="12551" max="12551" width="35.7109375" style="83" customWidth="1"/>
    <col min="12552" max="12552" width="17.7109375" style="83" customWidth="1"/>
    <col min="12553" max="12553" width="14.7109375" style="83" customWidth="1"/>
    <col min="12554" max="12554" width="30.7109375" style="83" customWidth="1"/>
    <col min="12555" max="12800" width="9.140625" style="83"/>
    <col min="12801" max="12801" width="8.7109375" style="83" customWidth="1"/>
    <col min="12802" max="12802" width="45.7109375" style="83" customWidth="1"/>
    <col min="12803" max="12803" width="15.7109375" style="83" customWidth="1"/>
    <col min="12804" max="12805" width="17.7109375" style="83" customWidth="1"/>
    <col min="12806" max="12806" width="14.7109375" style="83" customWidth="1"/>
    <col min="12807" max="12807" width="35.7109375" style="83" customWidth="1"/>
    <col min="12808" max="12808" width="17.7109375" style="83" customWidth="1"/>
    <col min="12809" max="12809" width="14.7109375" style="83" customWidth="1"/>
    <col min="12810" max="12810" width="30.7109375" style="83" customWidth="1"/>
    <col min="12811" max="13056" width="9.140625" style="83"/>
    <col min="13057" max="13057" width="8.7109375" style="83" customWidth="1"/>
    <col min="13058" max="13058" width="45.7109375" style="83" customWidth="1"/>
    <col min="13059" max="13059" width="15.7109375" style="83" customWidth="1"/>
    <col min="13060" max="13061" width="17.7109375" style="83" customWidth="1"/>
    <col min="13062" max="13062" width="14.7109375" style="83" customWidth="1"/>
    <col min="13063" max="13063" width="35.7109375" style="83" customWidth="1"/>
    <col min="13064" max="13064" width="17.7109375" style="83" customWidth="1"/>
    <col min="13065" max="13065" width="14.7109375" style="83" customWidth="1"/>
    <col min="13066" max="13066" width="30.7109375" style="83" customWidth="1"/>
    <col min="13067" max="13312" width="9.140625" style="83"/>
    <col min="13313" max="13313" width="8.7109375" style="83" customWidth="1"/>
    <col min="13314" max="13314" width="45.7109375" style="83" customWidth="1"/>
    <col min="13315" max="13315" width="15.7109375" style="83" customWidth="1"/>
    <col min="13316" max="13317" width="17.7109375" style="83" customWidth="1"/>
    <col min="13318" max="13318" width="14.7109375" style="83" customWidth="1"/>
    <col min="13319" max="13319" width="35.7109375" style="83" customWidth="1"/>
    <col min="13320" max="13320" width="17.7109375" style="83" customWidth="1"/>
    <col min="13321" max="13321" width="14.7109375" style="83" customWidth="1"/>
    <col min="13322" max="13322" width="30.7109375" style="83" customWidth="1"/>
    <col min="13323" max="13568" width="9.140625" style="83"/>
    <col min="13569" max="13569" width="8.7109375" style="83" customWidth="1"/>
    <col min="13570" max="13570" width="45.7109375" style="83" customWidth="1"/>
    <col min="13571" max="13571" width="15.7109375" style="83" customWidth="1"/>
    <col min="13572" max="13573" width="17.7109375" style="83" customWidth="1"/>
    <col min="13574" max="13574" width="14.7109375" style="83" customWidth="1"/>
    <col min="13575" max="13575" width="35.7109375" style="83" customWidth="1"/>
    <col min="13576" max="13576" width="17.7109375" style="83" customWidth="1"/>
    <col min="13577" max="13577" width="14.7109375" style="83" customWidth="1"/>
    <col min="13578" max="13578" width="30.7109375" style="83" customWidth="1"/>
    <col min="13579" max="13824" width="9.140625" style="83"/>
    <col min="13825" max="13825" width="8.7109375" style="83" customWidth="1"/>
    <col min="13826" max="13826" width="45.7109375" style="83" customWidth="1"/>
    <col min="13827" max="13827" width="15.7109375" style="83" customWidth="1"/>
    <col min="13828" max="13829" width="17.7109375" style="83" customWidth="1"/>
    <col min="13830" max="13830" width="14.7109375" style="83" customWidth="1"/>
    <col min="13831" max="13831" width="35.7109375" style="83" customWidth="1"/>
    <col min="13832" max="13832" width="17.7109375" style="83" customWidth="1"/>
    <col min="13833" max="13833" width="14.7109375" style="83" customWidth="1"/>
    <col min="13834" max="13834" width="30.7109375" style="83" customWidth="1"/>
    <col min="13835" max="14080" width="9.140625" style="83"/>
    <col min="14081" max="14081" width="8.7109375" style="83" customWidth="1"/>
    <col min="14082" max="14082" width="45.7109375" style="83" customWidth="1"/>
    <col min="14083" max="14083" width="15.7109375" style="83" customWidth="1"/>
    <col min="14084" max="14085" width="17.7109375" style="83" customWidth="1"/>
    <col min="14086" max="14086" width="14.7109375" style="83" customWidth="1"/>
    <col min="14087" max="14087" width="35.7109375" style="83" customWidth="1"/>
    <col min="14088" max="14088" width="17.7109375" style="83" customWidth="1"/>
    <col min="14089" max="14089" width="14.7109375" style="83" customWidth="1"/>
    <col min="14090" max="14090" width="30.7109375" style="83" customWidth="1"/>
    <col min="14091" max="14336" width="9.140625" style="83"/>
    <col min="14337" max="14337" width="8.7109375" style="83" customWidth="1"/>
    <col min="14338" max="14338" width="45.7109375" style="83" customWidth="1"/>
    <col min="14339" max="14339" width="15.7109375" style="83" customWidth="1"/>
    <col min="14340" max="14341" width="17.7109375" style="83" customWidth="1"/>
    <col min="14342" max="14342" width="14.7109375" style="83" customWidth="1"/>
    <col min="14343" max="14343" width="35.7109375" style="83" customWidth="1"/>
    <col min="14344" max="14344" width="17.7109375" style="83" customWidth="1"/>
    <col min="14345" max="14345" width="14.7109375" style="83" customWidth="1"/>
    <col min="14346" max="14346" width="30.7109375" style="83" customWidth="1"/>
    <col min="14347" max="14592" width="9.140625" style="83"/>
    <col min="14593" max="14593" width="8.7109375" style="83" customWidth="1"/>
    <col min="14594" max="14594" width="45.7109375" style="83" customWidth="1"/>
    <col min="14595" max="14595" width="15.7109375" style="83" customWidth="1"/>
    <col min="14596" max="14597" width="17.7109375" style="83" customWidth="1"/>
    <col min="14598" max="14598" width="14.7109375" style="83" customWidth="1"/>
    <col min="14599" max="14599" width="35.7109375" style="83" customWidth="1"/>
    <col min="14600" max="14600" width="17.7109375" style="83" customWidth="1"/>
    <col min="14601" max="14601" width="14.7109375" style="83" customWidth="1"/>
    <col min="14602" max="14602" width="30.7109375" style="83" customWidth="1"/>
    <col min="14603" max="14848" width="9.140625" style="83"/>
    <col min="14849" max="14849" width="8.7109375" style="83" customWidth="1"/>
    <col min="14850" max="14850" width="45.7109375" style="83" customWidth="1"/>
    <col min="14851" max="14851" width="15.7109375" style="83" customWidth="1"/>
    <col min="14852" max="14853" width="17.7109375" style="83" customWidth="1"/>
    <col min="14854" max="14854" width="14.7109375" style="83" customWidth="1"/>
    <col min="14855" max="14855" width="35.7109375" style="83" customWidth="1"/>
    <col min="14856" max="14856" width="17.7109375" style="83" customWidth="1"/>
    <col min="14857" max="14857" width="14.7109375" style="83" customWidth="1"/>
    <col min="14858" max="14858" width="30.7109375" style="83" customWidth="1"/>
    <col min="14859" max="15104" width="9.140625" style="83"/>
    <col min="15105" max="15105" width="8.7109375" style="83" customWidth="1"/>
    <col min="15106" max="15106" width="45.7109375" style="83" customWidth="1"/>
    <col min="15107" max="15107" width="15.7109375" style="83" customWidth="1"/>
    <col min="15108" max="15109" width="17.7109375" style="83" customWidth="1"/>
    <col min="15110" max="15110" width="14.7109375" style="83" customWidth="1"/>
    <col min="15111" max="15111" width="35.7109375" style="83" customWidth="1"/>
    <col min="15112" max="15112" width="17.7109375" style="83" customWidth="1"/>
    <col min="15113" max="15113" width="14.7109375" style="83" customWidth="1"/>
    <col min="15114" max="15114" width="30.7109375" style="83" customWidth="1"/>
    <col min="15115" max="15360" width="9.140625" style="83"/>
    <col min="15361" max="15361" width="8.7109375" style="83" customWidth="1"/>
    <col min="15362" max="15362" width="45.7109375" style="83" customWidth="1"/>
    <col min="15363" max="15363" width="15.7109375" style="83" customWidth="1"/>
    <col min="15364" max="15365" width="17.7109375" style="83" customWidth="1"/>
    <col min="15366" max="15366" width="14.7109375" style="83" customWidth="1"/>
    <col min="15367" max="15367" width="35.7109375" style="83" customWidth="1"/>
    <col min="15368" max="15368" width="17.7109375" style="83" customWidth="1"/>
    <col min="15369" max="15369" width="14.7109375" style="83" customWidth="1"/>
    <col min="15370" max="15370" width="30.7109375" style="83" customWidth="1"/>
    <col min="15371" max="15616" width="9.140625" style="83"/>
    <col min="15617" max="15617" width="8.7109375" style="83" customWidth="1"/>
    <col min="15618" max="15618" width="45.7109375" style="83" customWidth="1"/>
    <col min="15619" max="15619" width="15.7109375" style="83" customWidth="1"/>
    <col min="15620" max="15621" width="17.7109375" style="83" customWidth="1"/>
    <col min="15622" max="15622" width="14.7109375" style="83" customWidth="1"/>
    <col min="15623" max="15623" width="35.7109375" style="83" customWidth="1"/>
    <col min="15624" max="15624" width="17.7109375" style="83" customWidth="1"/>
    <col min="15625" max="15625" width="14.7109375" style="83" customWidth="1"/>
    <col min="15626" max="15626" width="30.7109375" style="83" customWidth="1"/>
    <col min="15627" max="15872" width="9.140625" style="83"/>
    <col min="15873" max="15873" width="8.7109375" style="83" customWidth="1"/>
    <col min="15874" max="15874" width="45.7109375" style="83" customWidth="1"/>
    <col min="15875" max="15875" width="15.7109375" style="83" customWidth="1"/>
    <col min="15876" max="15877" width="17.7109375" style="83" customWidth="1"/>
    <col min="15878" max="15878" width="14.7109375" style="83" customWidth="1"/>
    <col min="15879" max="15879" width="35.7109375" style="83" customWidth="1"/>
    <col min="15880" max="15880" width="17.7109375" style="83" customWidth="1"/>
    <col min="15881" max="15881" width="14.7109375" style="83" customWidth="1"/>
    <col min="15882" max="15882" width="30.7109375" style="83" customWidth="1"/>
    <col min="15883" max="16128" width="9.140625" style="83"/>
    <col min="16129" max="16129" width="8.7109375" style="83" customWidth="1"/>
    <col min="16130" max="16130" width="45.7109375" style="83" customWidth="1"/>
    <col min="16131" max="16131" width="15.7109375" style="83" customWidth="1"/>
    <col min="16132" max="16133" width="17.7109375" style="83" customWidth="1"/>
    <col min="16134" max="16134" width="14.7109375" style="83" customWidth="1"/>
    <col min="16135" max="16135" width="35.7109375" style="83" customWidth="1"/>
    <col min="16136" max="16136" width="17.7109375" style="83" customWidth="1"/>
    <col min="16137" max="16137" width="14.7109375" style="83" customWidth="1"/>
    <col min="16138" max="16138" width="30.7109375" style="83" customWidth="1"/>
    <col min="16139" max="16384" width="9.140625" style="83"/>
  </cols>
  <sheetData>
    <row r="1" spans="1:10" ht="18.75" x14ac:dyDescent="0.25">
      <c r="J1" s="912"/>
    </row>
    <row r="2" spans="1:10" ht="18" customHeight="1" x14ac:dyDescent="0.25">
      <c r="A2" s="2432" t="s">
        <v>562</v>
      </c>
      <c r="B2" s="2432"/>
      <c r="C2" s="2432"/>
      <c r="D2" s="2432"/>
      <c r="E2" s="2432"/>
      <c r="F2" s="2432"/>
      <c r="G2" s="2432"/>
      <c r="H2" s="2432"/>
      <c r="I2" s="2432"/>
      <c r="J2" s="2432"/>
    </row>
    <row r="3" spans="1:10" ht="18" customHeight="1" x14ac:dyDescent="0.25">
      <c r="A3" s="2283" t="s">
        <v>71</v>
      </c>
      <c r="B3" s="2283"/>
      <c r="C3" s="2283"/>
      <c r="D3" s="2283"/>
      <c r="E3" s="2283"/>
      <c r="F3" s="2283"/>
      <c r="G3" s="2283"/>
      <c r="H3" s="2283"/>
      <c r="I3" s="2283"/>
      <c r="J3" s="2283"/>
    </row>
    <row r="4" spans="1:10" ht="18" customHeight="1" x14ac:dyDescent="0.25">
      <c r="A4" s="2283" t="s">
        <v>74</v>
      </c>
      <c r="B4" s="2283"/>
      <c r="C4" s="2283"/>
      <c r="D4" s="2283"/>
      <c r="E4" s="2283"/>
      <c r="F4" s="2283"/>
      <c r="G4" s="2283"/>
      <c r="H4" s="2283"/>
      <c r="I4" s="2283"/>
      <c r="J4" s="2283"/>
    </row>
    <row r="5" spans="1:10" ht="18" customHeight="1" x14ac:dyDescent="0.25">
      <c r="A5" s="2434" t="s">
        <v>1473</v>
      </c>
      <c r="B5" s="2434"/>
      <c r="C5" s="2434"/>
      <c r="D5" s="2434"/>
      <c r="E5" s="2434"/>
      <c r="F5" s="2434"/>
      <c r="G5" s="2434"/>
      <c r="H5" s="2434"/>
      <c r="I5" s="2434"/>
      <c r="J5" s="2434"/>
    </row>
    <row r="6" spans="1:10" ht="131.25" x14ac:dyDescent="0.25">
      <c r="A6" s="343" t="s">
        <v>1</v>
      </c>
      <c r="B6" s="98" t="s">
        <v>2</v>
      </c>
      <c r="C6" s="98" t="s">
        <v>3</v>
      </c>
      <c r="D6" s="398" t="s">
        <v>1459</v>
      </c>
      <c r="E6" s="399" t="s">
        <v>1587</v>
      </c>
      <c r="F6" s="100" t="s">
        <v>4</v>
      </c>
      <c r="G6" s="98" t="s">
        <v>5</v>
      </c>
      <c r="H6" s="724" t="s">
        <v>1588</v>
      </c>
      <c r="I6" s="98" t="s">
        <v>6</v>
      </c>
      <c r="J6" s="98" t="s">
        <v>7</v>
      </c>
    </row>
    <row r="7" spans="1:10" ht="18.75" x14ac:dyDescent="0.25">
      <c r="A7" s="360">
        <v>1</v>
      </c>
      <c r="B7" s="215">
        <v>2</v>
      </c>
      <c r="C7" s="215">
        <v>3</v>
      </c>
      <c r="D7" s="152">
        <v>4</v>
      </c>
      <c r="E7" s="152">
        <v>5</v>
      </c>
      <c r="F7" s="360">
        <v>6</v>
      </c>
      <c r="G7" s="215">
        <v>7</v>
      </c>
      <c r="H7" s="152">
        <v>8</v>
      </c>
      <c r="I7" s="360">
        <v>9</v>
      </c>
      <c r="J7" s="215">
        <v>10</v>
      </c>
    </row>
    <row r="8" spans="1:10" ht="31.5" customHeight="1" x14ac:dyDescent="0.25">
      <c r="A8" s="3007" t="s">
        <v>893</v>
      </c>
      <c r="B8" s="3007"/>
      <c r="C8" s="3007"/>
      <c r="D8" s="3007"/>
      <c r="E8" s="3007"/>
      <c r="F8" s="3007"/>
      <c r="G8" s="3007"/>
      <c r="H8" s="3007"/>
      <c r="I8" s="3007"/>
      <c r="J8" s="3007"/>
    </row>
    <row r="9" spans="1:10" s="15" customFormat="1" ht="21" customHeight="1" x14ac:dyDescent="0.25">
      <c r="A9" s="3001" t="s">
        <v>9</v>
      </c>
      <c r="B9" s="3002" t="s">
        <v>917</v>
      </c>
      <c r="C9" s="216" t="s">
        <v>15</v>
      </c>
      <c r="D9" s="492">
        <f>D10+D11+D12+D13</f>
        <v>0</v>
      </c>
      <c r="E9" s="492">
        <f>E10+E11+E12+E13</f>
        <v>0</v>
      </c>
      <c r="F9" s="409">
        <v>0</v>
      </c>
      <c r="G9" s="3003"/>
      <c r="H9" s="492">
        <f>H10+H11+H12+H13</f>
        <v>0</v>
      </c>
      <c r="I9" s="801">
        <v>0</v>
      </c>
      <c r="J9" s="3006"/>
    </row>
    <row r="10" spans="1:10" ht="59.25" hidden="1" customHeight="1" x14ac:dyDescent="0.25">
      <c r="A10" s="3001"/>
      <c r="B10" s="3002"/>
      <c r="C10" s="538" t="s">
        <v>18</v>
      </c>
      <c r="D10" s="492">
        <v>0</v>
      </c>
      <c r="E10" s="492">
        <v>0</v>
      </c>
      <c r="F10" s="487">
        <v>0</v>
      </c>
      <c r="G10" s="3004"/>
      <c r="H10" s="492">
        <v>0</v>
      </c>
      <c r="I10" s="409">
        <v>0</v>
      </c>
      <c r="J10" s="3006"/>
    </row>
    <row r="11" spans="1:10" ht="75" hidden="1" customHeight="1" x14ac:dyDescent="0.25">
      <c r="A11" s="3001"/>
      <c r="B11" s="3002"/>
      <c r="C11" s="538" t="s">
        <v>16</v>
      </c>
      <c r="D11" s="492">
        <v>0</v>
      </c>
      <c r="E11" s="492">
        <v>0</v>
      </c>
      <c r="F11" s="487">
        <v>0</v>
      </c>
      <c r="G11" s="3004"/>
      <c r="H11" s="492">
        <v>0</v>
      </c>
      <c r="I11" s="409">
        <v>0</v>
      </c>
      <c r="J11" s="3006"/>
    </row>
    <row r="12" spans="1:10" ht="93" customHeight="1" x14ac:dyDescent="0.25">
      <c r="A12" s="3001"/>
      <c r="B12" s="3002"/>
      <c r="C12" s="538" t="s">
        <v>19</v>
      </c>
      <c r="D12" s="492">
        <f>D17</f>
        <v>0</v>
      </c>
      <c r="E12" s="492">
        <f>E17</f>
        <v>0</v>
      </c>
      <c r="F12" s="409">
        <v>0</v>
      </c>
      <c r="G12" s="3004"/>
      <c r="H12" s="492">
        <f>H17</f>
        <v>0</v>
      </c>
      <c r="I12" s="801">
        <v>0</v>
      </c>
      <c r="J12" s="3006"/>
    </row>
    <row r="13" spans="1:10" ht="57.75" hidden="1" customHeight="1" x14ac:dyDescent="0.25">
      <c r="A13" s="3001"/>
      <c r="B13" s="3002"/>
      <c r="C13" s="538" t="s">
        <v>20</v>
      </c>
      <c r="D13" s="492">
        <v>0</v>
      </c>
      <c r="E13" s="492">
        <v>0</v>
      </c>
      <c r="F13" s="487">
        <v>0</v>
      </c>
      <c r="G13" s="3005"/>
      <c r="H13" s="492">
        <v>0</v>
      </c>
      <c r="I13" s="409">
        <v>0</v>
      </c>
      <c r="J13" s="3006"/>
    </row>
    <row r="14" spans="1:10" ht="20.25" customHeight="1" x14ac:dyDescent="0.25">
      <c r="A14" s="2562" t="s">
        <v>21</v>
      </c>
      <c r="B14" s="2565" t="s">
        <v>1589</v>
      </c>
      <c r="C14" s="344" t="s">
        <v>417</v>
      </c>
      <c r="D14" s="723">
        <f>D15+D16+D17+D18</f>
        <v>0</v>
      </c>
      <c r="E14" s="723">
        <f>E15+E16+E17+E18</f>
        <v>0</v>
      </c>
      <c r="F14" s="799">
        <v>0</v>
      </c>
      <c r="G14" s="3008"/>
      <c r="H14" s="723">
        <f>H15+H16+H17+H18</f>
        <v>0</v>
      </c>
      <c r="I14" s="799">
        <v>0</v>
      </c>
      <c r="J14" s="2526" t="s">
        <v>1591</v>
      </c>
    </row>
    <row r="15" spans="1:10" ht="55.5" hidden="1" customHeight="1" x14ac:dyDescent="0.25">
      <c r="A15" s="2563"/>
      <c r="B15" s="2566"/>
      <c r="C15" s="344" t="s">
        <v>18</v>
      </c>
      <c r="D15" s="723">
        <v>0</v>
      </c>
      <c r="E15" s="723">
        <v>0</v>
      </c>
      <c r="F15" s="153">
        <v>0</v>
      </c>
      <c r="G15" s="3008"/>
      <c r="H15" s="723">
        <v>0</v>
      </c>
      <c r="I15" s="153">
        <v>0</v>
      </c>
      <c r="J15" s="2526"/>
    </row>
    <row r="16" spans="1:10" ht="75" hidden="1" customHeight="1" x14ac:dyDescent="0.25">
      <c r="A16" s="2563"/>
      <c r="B16" s="2566"/>
      <c r="C16" s="344" t="s">
        <v>16</v>
      </c>
      <c r="D16" s="723">
        <v>0</v>
      </c>
      <c r="E16" s="723">
        <v>0</v>
      </c>
      <c r="F16" s="153">
        <v>0</v>
      </c>
      <c r="G16" s="3008"/>
      <c r="H16" s="723">
        <v>0</v>
      </c>
      <c r="I16" s="153">
        <v>0</v>
      </c>
      <c r="J16" s="2526"/>
    </row>
    <row r="17" spans="1:10" ht="193.5" customHeight="1" x14ac:dyDescent="0.25">
      <c r="A17" s="2563"/>
      <c r="B17" s="2566"/>
      <c r="C17" s="344" t="s">
        <v>19</v>
      </c>
      <c r="D17" s="723">
        <f>D19+D20+D21</f>
        <v>0</v>
      </c>
      <c r="E17" s="723">
        <f>E19+E20+E21</f>
        <v>0</v>
      </c>
      <c r="F17" s="799">
        <v>0</v>
      </c>
      <c r="G17" s="3008"/>
      <c r="H17" s="723">
        <f>H19+H20+H21</f>
        <v>0</v>
      </c>
      <c r="I17" s="799">
        <v>0</v>
      </c>
      <c r="J17" s="2526"/>
    </row>
    <row r="18" spans="1:10" ht="1.5" hidden="1" customHeight="1" x14ac:dyDescent="0.25">
      <c r="A18" s="2564"/>
      <c r="B18" s="2567"/>
      <c r="C18" s="344" t="s">
        <v>20</v>
      </c>
      <c r="D18" s="723">
        <v>0</v>
      </c>
      <c r="E18" s="723">
        <v>0</v>
      </c>
      <c r="F18" s="153">
        <v>0</v>
      </c>
      <c r="G18" s="604"/>
      <c r="H18" s="723">
        <v>0</v>
      </c>
      <c r="I18" s="153">
        <v>0</v>
      </c>
      <c r="J18" s="251"/>
    </row>
    <row r="19" spans="1:10" ht="116.25" hidden="1" customHeight="1" x14ac:dyDescent="0.25">
      <c r="A19" s="348" t="s">
        <v>75</v>
      </c>
      <c r="B19" s="349" t="s">
        <v>544</v>
      </c>
      <c r="C19" s="344" t="s">
        <v>19</v>
      </c>
      <c r="D19" s="723">
        <v>0</v>
      </c>
      <c r="E19" s="723">
        <v>0</v>
      </c>
      <c r="F19" s="153">
        <v>0</v>
      </c>
      <c r="G19" s="559"/>
      <c r="H19" s="723">
        <v>0</v>
      </c>
      <c r="I19" s="153">
        <v>0</v>
      </c>
      <c r="J19" s="540" t="s">
        <v>1422</v>
      </c>
    </row>
    <row r="20" spans="1:10" ht="104.25" hidden="1" customHeight="1" x14ac:dyDescent="0.25">
      <c r="A20" s="386" t="s">
        <v>76</v>
      </c>
      <c r="B20" s="384" t="s">
        <v>545</v>
      </c>
      <c r="C20" s="384" t="s">
        <v>19</v>
      </c>
      <c r="D20" s="723">
        <v>0</v>
      </c>
      <c r="E20" s="775">
        <v>0</v>
      </c>
      <c r="F20" s="776" t="e">
        <f>E20/D20*100</f>
        <v>#DIV/0!</v>
      </c>
      <c r="G20" s="779"/>
      <c r="H20" s="775">
        <v>0</v>
      </c>
      <c r="I20" s="776" t="e">
        <f>H20/D20*100</f>
        <v>#DIV/0!</v>
      </c>
      <c r="J20" s="539"/>
    </row>
    <row r="21" spans="1:10" ht="17.25" hidden="1" customHeight="1" x14ac:dyDescent="0.25">
      <c r="A21" s="780" t="s">
        <v>242</v>
      </c>
      <c r="B21" s="777" t="s">
        <v>1320</v>
      </c>
      <c r="C21" s="777" t="s">
        <v>19</v>
      </c>
      <c r="D21" s="778">
        <v>0</v>
      </c>
      <c r="E21" s="778">
        <v>0</v>
      </c>
      <c r="F21" s="781" t="e">
        <f>E21/D21*100</f>
        <v>#DIV/0!</v>
      </c>
      <c r="G21" s="779"/>
      <c r="H21" s="778">
        <v>0</v>
      </c>
      <c r="I21" s="781" t="e">
        <f>H21/D21*100</f>
        <v>#DIV/0!</v>
      </c>
      <c r="J21" s="782"/>
    </row>
    <row r="22" spans="1:10" ht="22.5" customHeight="1" x14ac:dyDescent="0.25">
      <c r="A22" s="2774" t="s">
        <v>12</v>
      </c>
      <c r="B22" s="3002" t="s">
        <v>1590</v>
      </c>
      <c r="C22" s="754" t="s">
        <v>417</v>
      </c>
      <c r="D22" s="493">
        <f>D23+D24</f>
        <v>0</v>
      </c>
      <c r="E22" s="493">
        <f>E23+E24+E25</f>
        <v>0</v>
      </c>
      <c r="F22" s="758">
        <v>0</v>
      </c>
      <c r="G22" s="1873"/>
      <c r="H22" s="493">
        <f>H23+H24</f>
        <v>0</v>
      </c>
      <c r="I22" s="758">
        <v>0</v>
      </c>
      <c r="J22" s="3011"/>
    </row>
    <row r="23" spans="1:10" ht="59.25" customHeight="1" x14ac:dyDescent="0.25">
      <c r="A23" s="2774"/>
      <c r="B23" s="3002"/>
      <c r="C23" s="754" t="s">
        <v>18</v>
      </c>
      <c r="D23" s="493">
        <v>0</v>
      </c>
      <c r="E23" s="493">
        <v>0</v>
      </c>
      <c r="F23" s="758">
        <v>0</v>
      </c>
      <c r="G23" s="1875"/>
      <c r="H23" s="493">
        <v>0</v>
      </c>
      <c r="I23" s="758">
        <v>0</v>
      </c>
      <c r="J23" s="3011"/>
    </row>
    <row r="24" spans="1:10" ht="78" customHeight="1" x14ac:dyDescent="0.25">
      <c r="A24" s="752"/>
      <c r="B24" s="750"/>
      <c r="C24" s="361" t="s">
        <v>16</v>
      </c>
      <c r="D24" s="493">
        <v>0</v>
      </c>
      <c r="E24" s="493">
        <v>0</v>
      </c>
      <c r="F24" s="409">
        <v>0</v>
      </c>
      <c r="G24" s="783"/>
      <c r="H24" s="493">
        <v>0</v>
      </c>
      <c r="I24" s="409">
        <v>0</v>
      </c>
      <c r="J24" s="753"/>
    </row>
    <row r="25" spans="1:10" ht="95.25" customHeight="1" x14ac:dyDescent="0.25">
      <c r="A25" s="1180"/>
      <c r="B25" s="1181"/>
      <c r="C25" s="1166" t="s">
        <v>19</v>
      </c>
      <c r="D25" s="493">
        <v>0</v>
      </c>
      <c r="E25" s="493">
        <v>0</v>
      </c>
      <c r="F25" s="493">
        <v>0</v>
      </c>
      <c r="G25" s="1182"/>
      <c r="H25" s="493">
        <v>0</v>
      </c>
      <c r="I25" s="493">
        <v>0</v>
      </c>
      <c r="J25" s="1183"/>
    </row>
    <row r="26" spans="1:10" ht="25.5" customHeight="1" x14ac:dyDescent="0.25">
      <c r="A26" s="2547" t="s">
        <v>65</v>
      </c>
      <c r="B26" s="2548" t="s">
        <v>418</v>
      </c>
      <c r="C26" s="344" t="s">
        <v>417</v>
      </c>
      <c r="D26" s="723">
        <f>D27</f>
        <v>0</v>
      </c>
      <c r="E26" s="723">
        <v>0</v>
      </c>
      <c r="F26" s="153">
        <v>0</v>
      </c>
      <c r="G26" s="3008"/>
      <c r="H26" s="723">
        <f>H27</f>
        <v>0</v>
      </c>
      <c r="I26" s="153">
        <v>0</v>
      </c>
      <c r="J26" s="3009" t="s">
        <v>1592</v>
      </c>
    </row>
    <row r="27" spans="1:10" ht="186" customHeight="1" x14ac:dyDescent="0.25">
      <c r="A27" s="2547"/>
      <c r="B27" s="2548"/>
      <c r="C27" s="344" t="s">
        <v>19</v>
      </c>
      <c r="D27" s="723">
        <v>0</v>
      </c>
      <c r="E27" s="723">
        <v>0</v>
      </c>
      <c r="F27" s="153">
        <v>0</v>
      </c>
      <c r="G27" s="3008"/>
      <c r="H27" s="723">
        <v>0</v>
      </c>
      <c r="I27" s="153">
        <v>0</v>
      </c>
      <c r="J27" s="3010"/>
    </row>
    <row r="28" spans="1:10" ht="19.5" customHeight="1" x14ac:dyDescent="0.25">
      <c r="A28" s="3018"/>
      <c r="B28" s="3020" t="s">
        <v>63</v>
      </c>
      <c r="C28" s="361" t="s">
        <v>417</v>
      </c>
      <c r="D28" s="492">
        <f>D29+D30+D31</f>
        <v>0</v>
      </c>
      <c r="E28" s="492">
        <f>E29+E30+E31</f>
        <v>0</v>
      </c>
      <c r="F28" s="487">
        <v>0</v>
      </c>
      <c r="G28" s="3016"/>
      <c r="H28" s="492">
        <f>H29+H30+H31</f>
        <v>0</v>
      </c>
      <c r="I28" s="487">
        <v>0</v>
      </c>
      <c r="J28" s="3017"/>
    </row>
    <row r="29" spans="1:10" ht="54.75" hidden="1" customHeight="1" x14ac:dyDescent="0.25">
      <c r="A29" s="3019"/>
      <c r="B29" s="3021"/>
      <c r="C29" s="361" t="s">
        <v>18</v>
      </c>
      <c r="D29" s="492">
        <f>D10+D23</f>
        <v>0</v>
      </c>
      <c r="E29" s="492">
        <f>E10+E23</f>
        <v>0</v>
      </c>
      <c r="F29" s="487">
        <v>0</v>
      </c>
      <c r="G29" s="3016"/>
      <c r="H29" s="492">
        <f>H10+H23</f>
        <v>0</v>
      </c>
      <c r="I29" s="487">
        <v>0</v>
      </c>
      <c r="J29" s="3017"/>
    </row>
    <row r="30" spans="1:10" ht="70.5" hidden="1" customHeight="1" x14ac:dyDescent="0.25">
      <c r="A30" s="3019"/>
      <c r="B30" s="3021"/>
      <c r="C30" s="361" t="s">
        <v>16</v>
      </c>
      <c r="D30" s="492">
        <f>D11+D24</f>
        <v>0</v>
      </c>
      <c r="E30" s="492">
        <f>E11+E24</f>
        <v>0</v>
      </c>
      <c r="F30" s="487">
        <v>0</v>
      </c>
      <c r="G30" s="3016"/>
      <c r="H30" s="492">
        <f>H11+H24</f>
        <v>0</v>
      </c>
      <c r="I30" s="487">
        <v>0</v>
      </c>
      <c r="J30" s="3017"/>
    </row>
    <row r="31" spans="1:10" ht="92.25" customHeight="1" x14ac:dyDescent="0.25">
      <c r="A31" s="3019"/>
      <c r="B31" s="3021"/>
      <c r="C31" s="361" t="s">
        <v>19</v>
      </c>
      <c r="D31" s="492">
        <f>D12</f>
        <v>0</v>
      </c>
      <c r="E31" s="492">
        <f>E12+E25</f>
        <v>0</v>
      </c>
      <c r="F31" s="487">
        <v>0</v>
      </c>
      <c r="G31" s="1809"/>
      <c r="H31" s="492">
        <f>H12</f>
        <v>0</v>
      </c>
      <c r="I31" s="487">
        <v>0</v>
      </c>
      <c r="J31" s="1810"/>
    </row>
    <row r="32" spans="1:10" ht="19.5" customHeight="1" x14ac:dyDescent="0.25">
      <c r="A32" s="3012"/>
      <c r="B32" s="3013" t="s">
        <v>23</v>
      </c>
      <c r="C32" s="751" t="s">
        <v>417</v>
      </c>
      <c r="D32" s="492">
        <f>D33</f>
        <v>0</v>
      </c>
      <c r="E32" s="492">
        <f>E33</f>
        <v>0</v>
      </c>
      <c r="F32" s="487">
        <v>0</v>
      </c>
      <c r="G32" s="3014"/>
      <c r="H32" s="492">
        <f>H33</f>
        <v>0</v>
      </c>
      <c r="I32" s="487">
        <v>0</v>
      </c>
      <c r="J32" s="3015"/>
    </row>
    <row r="33" spans="1:10" ht="96.75" customHeight="1" x14ac:dyDescent="0.25">
      <c r="A33" s="3012"/>
      <c r="B33" s="3013"/>
      <c r="C33" s="751" t="s">
        <v>19</v>
      </c>
      <c r="D33" s="492">
        <f>D31</f>
        <v>0</v>
      </c>
      <c r="E33" s="492">
        <f>E31</f>
        <v>0</v>
      </c>
      <c r="F33" s="492">
        <v>0</v>
      </c>
      <c r="G33" s="3014"/>
      <c r="H33" s="492">
        <f>H31</f>
        <v>0</v>
      </c>
      <c r="I33" s="487">
        <v>0</v>
      </c>
      <c r="J33" s="3015"/>
    </row>
    <row r="34" spans="1:10" ht="18.75" x14ac:dyDescent="0.25">
      <c r="A34" s="97"/>
      <c r="B34" s="213"/>
      <c r="C34" s="213"/>
      <c r="D34" s="91"/>
      <c r="E34" s="91"/>
      <c r="F34" s="97"/>
      <c r="G34" s="214"/>
      <c r="H34" s="91"/>
      <c r="I34" s="97"/>
      <c r="J34" s="214"/>
    </row>
  </sheetData>
  <mergeCells count="29">
    <mergeCell ref="A32:A33"/>
    <mergeCell ref="B32:B33"/>
    <mergeCell ref="G32:G33"/>
    <mergeCell ref="J32:J33"/>
    <mergeCell ref="G28:G30"/>
    <mergeCell ref="J28:J30"/>
    <mergeCell ref="A28:A31"/>
    <mergeCell ref="B28:B31"/>
    <mergeCell ref="A26:A27"/>
    <mergeCell ref="B26:B27"/>
    <mergeCell ref="G26:G27"/>
    <mergeCell ref="J26:J27"/>
    <mergeCell ref="A14:A18"/>
    <mergeCell ref="B14:B18"/>
    <mergeCell ref="G14:G17"/>
    <mergeCell ref="J14:J17"/>
    <mergeCell ref="A22:A23"/>
    <mergeCell ref="B22:B23"/>
    <mergeCell ref="G22:G23"/>
    <mergeCell ref="J22:J23"/>
    <mergeCell ref="A9:A13"/>
    <mergeCell ref="B9:B13"/>
    <mergeCell ref="G9:G13"/>
    <mergeCell ref="J9:J13"/>
    <mergeCell ref="A2:J2"/>
    <mergeCell ref="A3:J3"/>
    <mergeCell ref="A4:J4"/>
    <mergeCell ref="A5:J5"/>
    <mergeCell ref="A8:J8"/>
  </mergeCells>
  <pageMargins left="0.78740157480314965" right="0.39370078740157483" top="0.6692913385826772" bottom="0.74803149606299213" header="0.39370078740157483" footer="0.39370078740157483"/>
  <pageSetup paperSize="9" scale="62" firstPageNumber="164" fitToWidth="0" fitToHeight="0" orientation="landscape" useFirstPageNumber="1" r:id="rId1"/>
  <headerFooter>
    <oddFooter>&amp;R&amp;"Times New Roman,обычный"&amp;14&amp;P</odd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34</vt:i4>
      </vt:variant>
    </vt:vector>
  </HeadingPairs>
  <TitlesOfParts>
    <vt:vector size="58" baseType="lpstr">
      <vt:lpstr>содержание</vt:lpstr>
      <vt:lpstr>сводная </vt:lpstr>
      <vt:lpstr>здрав </vt:lpstr>
      <vt:lpstr>культура</vt:lpstr>
      <vt:lpstr>образование </vt:lpstr>
      <vt:lpstr>соцзащита</vt:lpstr>
      <vt:lpstr>спорт </vt:lpstr>
      <vt:lpstr>сел.х-во </vt:lpstr>
      <vt:lpstr>экология</vt:lpstr>
      <vt:lpstr>Безопасность </vt:lpstr>
      <vt:lpstr>Жилище </vt:lpstr>
      <vt:lpstr>РИИиЭ</vt:lpstr>
      <vt:lpstr>Предпринимательство</vt:lpstr>
      <vt:lpstr>Упр.имущ.и фин. </vt:lpstr>
      <vt:lpstr>ДТК </vt:lpstr>
      <vt:lpstr>Разв.инст.гражд.общ.</vt:lpstr>
      <vt:lpstr>ДТК  </vt:lpstr>
      <vt:lpstr>ДТК объекты </vt:lpstr>
      <vt:lpstr>Цифр.мун.обр.</vt:lpstr>
      <vt:lpstr>Архитектура</vt:lpstr>
      <vt:lpstr>ФСКГС </vt:lpstr>
      <vt:lpstr>строительство</vt:lpstr>
      <vt:lpstr>объекты</vt:lpstr>
      <vt:lpstr>Переселение</vt:lpstr>
      <vt:lpstr>Архитектура!Заголовки_для_печати</vt:lpstr>
      <vt:lpstr>'Безопасность '!Заголовки_для_печати</vt:lpstr>
      <vt:lpstr>'ДТК '!Заголовки_для_печати</vt:lpstr>
      <vt:lpstr>'ДТК  '!Заголовки_для_печати</vt:lpstr>
      <vt:lpstr>'ДТК объекты '!Заголовки_для_печати</vt:lpstr>
      <vt:lpstr>'Жилище '!Заголовки_для_печати</vt:lpstr>
      <vt:lpstr>'здрав '!Заголовки_для_печати</vt:lpstr>
      <vt:lpstr>культура!Заголовки_для_печати</vt:lpstr>
      <vt:lpstr>'образование '!Заголовки_для_печати</vt:lpstr>
      <vt:lpstr>объекты!Заголовки_для_печати</vt:lpstr>
      <vt:lpstr>Переселение!Заголовки_для_печати</vt:lpstr>
      <vt:lpstr>Предпринимательство!Заголовки_для_печати</vt:lpstr>
      <vt:lpstr>Разв.инст.гражд.общ.!Заголовки_для_печати</vt:lpstr>
      <vt:lpstr>РИИиЭ!Заголовки_для_печати</vt:lpstr>
      <vt:lpstr>'сводная '!Заголовки_для_печати</vt:lpstr>
      <vt:lpstr>'сел.х-во '!Заголовки_для_печати</vt:lpstr>
      <vt:lpstr>содержание!Заголовки_для_печати</vt:lpstr>
      <vt:lpstr>соцзащита!Заголовки_для_печати</vt:lpstr>
      <vt:lpstr>'спорт '!Заголовки_для_печати</vt:lpstr>
      <vt:lpstr>строительство!Заголовки_для_печати</vt:lpstr>
      <vt:lpstr>'Упр.имущ.и фин. '!Заголовки_для_печати</vt:lpstr>
      <vt:lpstr>'ФСКГС '!Заголовки_для_печати</vt:lpstr>
      <vt:lpstr>Цифр.мун.обр.!Заголовки_для_печати</vt:lpstr>
      <vt:lpstr>экология!Заголовки_для_печати</vt:lpstr>
      <vt:lpstr>'ДТК '!Область_печати</vt:lpstr>
      <vt:lpstr>'ДТК  '!Область_печати</vt:lpstr>
      <vt:lpstr>Предпринимательство!Область_печати</vt:lpstr>
      <vt:lpstr>'сводная '!Область_печати</vt:lpstr>
      <vt:lpstr>'сел.х-во '!Область_печати</vt:lpstr>
      <vt:lpstr>содержание!Область_печати</vt:lpstr>
      <vt:lpstr>соцзащита!Область_печати</vt:lpstr>
      <vt:lpstr>строительство!Область_печати</vt:lpstr>
      <vt:lpstr>'ФСКГС '!Область_печати</vt:lpstr>
      <vt:lpstr>экология!Область_печати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2024-05-14T15:29:15Z</dcterms:modified>
</cp:coreProperties>
</file>